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2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'Prihodi'!$A$1:$I$141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<sst xmlns="http://schemas.openxmlformats.org/spreadsheetml/2006/main" count="475" uniqueCount="391">
  <si>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</si>
  <si>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</si>
  <si>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</si>
  <si>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</si>
  <si>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</si>
  <si>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</si>
  <si>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</si>
  <si>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</si>
  <si>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</si>
  <si>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</si>
  <si>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</si>
  <si>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</si>
  <si>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Povrat više ostavrenog poreza  na dohodak za decentralizirane funkcije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</si>
  <si>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</si>
  <si>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</si>
  <si>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</si>
  <si>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</si>
  <si>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</si>
  <si>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</si>
  <si>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</si>
  <si>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</si>
  <si>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</si>
  <si>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</si>
  <si>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</si>
  <si>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</si>
  <si>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</si>
  <si>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</si>
  <si>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</si>
  <si>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</si>
  <si>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</si>
  <si>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</si>
  <si>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</si>
  <si>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</si>
  <si>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</si>
  <si>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</si>
  <si>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</si>
  <si>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</si>
  <si>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</si>
  <si>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</si>
  <si>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</si>
  <si>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zdravstveno osiguranje</t>
  </si>
  <si>
    <t>Doprinosi za obvezno zdravstveno osiguranje</t>
  </si>
  <si>
    <t>Doprinosi za obvezno zdravstveno osiguranje za slučaj ozljede na radu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</si>
  <si>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</si>
  <si>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</si>
  <si>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</si>
  <si>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</si>
  <si>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iz inozemstva (darovnice) i od subjekata unutar općeg proračuna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</si>
  <si>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</si>
  <si>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</si>
  <si>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</si>
  <si>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</si>
  <si>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</si>
  <si>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</si>
  <si>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</si>
  <si>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</si>
  <si>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iz proračuna 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</si>
  <si>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</si>
  <si>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</si>
  <si>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</si>
  <si>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</si>
  <si>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</si>
  <si>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</si>
  <si>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</si>
  <si>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</si>
  <si>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</si>
  <si>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</si>
  <si>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</si>
  <si>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</si>
  <si>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</si>
  <si>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</si>
  <si>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</si>
  <si>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</si>
  <si>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</si>
  <si>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</si>
  <si>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</si>
  <si>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</si>
  <si>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</si>
  <si>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</si>
  <si>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</si>
  <si>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kamata na dane zajmove trgovačkim društvima i obrtnicima izvan javnog sektora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</si>
  <si>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</si>
  <si>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</si>
  <si>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</si>
  <si>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</si>
  <si>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</si>
  <si>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</si>
  <si>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</si>
  <si>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</si>
  <si>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</si>
  <si>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</si>
  <si>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</si>
  <si>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</si>
  <si>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</si>
  <si>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</si>
  <si>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</si>
  <si>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</si>
  <si>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</si>
  <si>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</si>
  <si>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</si>
  <si>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</si>
  <si>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</si>
  <si>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</si>
  <si>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</si>
  <si>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</si>
  <si>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</si>
  <si>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</si>
  <si>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</si>
  <si>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</si>
  <si>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</si>
  <si>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</si>
  <si>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Rudna bogatstva</t>
  </si>
  <si>
    <t>Prihodi od prodaje proizvedene dugotrajne imovine</t>
  </si>
  <si>
    <t>Prihodi od prodaje građevinskih objekata</t>
  </si>
  <si>
    <t>Stambeni objekti</t>
  </si>
  <si>
    <t>Poslovni objekti</t>
  </si>
  <si>
    <t>Ceste, željeznice i ostali prometni objekti</t>
  </si>
  <si>
    <t>Ostali građevinski objekti</t>
  </si>
  <si>
    <t>Prihodi od prodaje postrojenja i opreme</t>
  </si>
  <si>
    <t>Uredska oprema i namještaj</t>
  </si>
  <si>
    <t xml:space="preserve">Komunikacijska oprema 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</si>
  <si>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</si>
  <si>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</si>
  <si>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</si>
  <si>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</si>
  <si>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</si>
  <si>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</si>
  <si>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</si>
  <si>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</si>
  <si>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</si>
  <si>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</si>
  <si>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</si>
  <si>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</si>
  <si>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</si>
  <si>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</si>
  <si>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</si>
  <si>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</si>
  <si>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</si>
  <si>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</si>
  <si>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</si>
  <si>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</si>
  <si>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</si>
  <si>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</si>
  <si>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</si>
  <si>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</si>
  <si>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</si>
  <si>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</si>
  <si>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</si>
  <si>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</si>
  <si>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</si>
  <si>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</si>
  <si>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</si>
  <si>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</si>
  <si>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</si>
  <si>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</si>
  <si>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</si>
  <si>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</si>
  <si>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</si>
  <si>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</si>
  <si>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</si>
  <si>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</si>
  <si>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</si>
  <si>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</si>
  <si>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</si>
  <si>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</si>
  <si>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</si>
  <si>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</si>
  <si>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</si>
  <si>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</si>
  <si>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održ.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</si>
  <si>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</si>
  <si>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</si>
  <si>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</si>
  <si>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</si>
  <si>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</si>
  <si>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</si>
  <si>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</si>
  <si>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</si>
  <si>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</si>
  <si>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</si>
  <si>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</si>
  <si>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</si>
  <si>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</si>
  <si>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</si>
  <si>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</si>
  <si>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</si>
  <si>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</si>
  <si>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</si>
  <si>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</si>
  <si>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</si>
  <si>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</si>
  <si>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</si>
  <si>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</si>
  <si>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</si>
  <si>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</si>
  <si>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</si>
  <si>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</si>
  <si>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Naknade za rad predst. i izvršnih tijela, povjer. i sl.</t>
  </si>
  <si>
    <t>3292</t>
  </si>
  <si>
    <t>Premije osiguranja</t>
  </si>
  <si>
    <t>3293</t>
  </si>
  <si>
    <t>Reprezentacija</t>
  </si>
  <si>
    <t>3294</t>
  </si>
  <si>
    <t>Članarine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</si>
  <si>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</si>
  <si>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</si>
  <si>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</si>
  <si>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</si>
  <si>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</si>
  <si>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</si>
  <si>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</si>
  <si>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</si>
  <si>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</si>
  <si>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</si>
  <si>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</si>
  <si>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</si>
  <si>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Kam.za primlj.kredite i zajmove od kreditnih i ostalih fin.institucija u javnom sektoru</t>
  </si>
  <si>
    <t>3423</t>
  </si>
  <si>
    <t>Kam.za primlj.kredite i zajmove od kreditnih i ostalih fin.institucija izvan javnog sektora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</si>
  <si>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</si>
  <si>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</si>
  <si>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</si>
  <si>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</si>
  <si>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</si>
  <si>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</si>
  <si>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</si>
  <si>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</si>
  <si>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</si>
  <si>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</si>
  <si>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Subvencije trgovačkim društvima u javnom s.</t>
  </si>
  <si>
    <t>3512</t>
  </si>
  <si>
    <t>352</t>
  </si>
  <si>
    <t>Subvencije trgovačkim društvima, poljoprivrednicima i obrtnicima izvan javnog sektora</t>
  </si>
  <si>
    <t>3521</t>
  </si>
  <si>
    <t>Subv.kreditnim i ostalim fin.instit.izvan javnog s.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</si>
  <si>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</si>
  <si>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</si>
  <si>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</si>
  <si>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</si>
  <si>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</si>
  <si>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inoz.i unutar općeg proračuna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</si>
  <si>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</si>
  <si>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</si>
  <si>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</si>
  <si>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</si>
  <si>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</si>
  <si>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</si>
  <si>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</si>
  <si>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</si>
  <si>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3622</t>
  </si>
  <si>
    <t>Kapitalne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</si>
  <si>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</si>
  <si>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</si>
  <si>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</si>
  <si>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</si>
  <si>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Tekuće pomoći prorač. korisnicima temeljem prijenosa sredstava EU</t>
  </si>
  <si>
    <t>Kapitalne pomoći prorač. korisnicima temeljem prijenosa sredstava EU</t>
  </si>
  <si>
    <t>37</t>
  </si>
  <si>
    <t>Naknade građ.i kuć.na tem.osig.i dr. nak</t>
  </si>
  <si>
    <t>371</t>
  </si>
  <si>
    <t>Naknade građ.i kuć.na temelju osiguranja</t>
  </si>
  <si>
    <t>3711</t>
  </si>
  <si>
    <t>Naknade građanima i kućanstvima u novcu</t>
  </si>
  <si>
    <t>3712</t>
  </si>
  <si>
    <t>Naknade građanima i kućanstvima u naravi</t>
  </si>
  <si>
    <t>Ostale naknade građ.i kućan.iz proračuna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</si>
  <si>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</si>
  <si>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</si>
  <si>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</si>
  <si>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</si>
  <si>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</si>
  <si>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</si>
  <si>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</si>
  <si>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</si>
  <si>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</si>
  <si>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Kapital.donacije građanima i kućanstvima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</si>
  <si>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</si>
  <si>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</si>
  <si>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</si>
  <si>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</si>
  <si>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</si>
  <si>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</si>
  <si>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</si>
  <si>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</si>
  <si>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</si>
  <si>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</si>
  <si>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</si>
  <si>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Kap.pom.kredit.i ostal. fin.inst,trg.dr.u javn.sek.</t>
  </si>
  <si>
    <t>3862</t>
  </si>
  <si>
    <t>Kap.pom.kredit.i ostal. fin.ins,trg.dr.van javn.sk.</t>
  </si>
  <si>
    <t>3863</t>
  </si>
  <si>
    <t>Kap.pom.poljoprivrednicima i obrtnicima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</si>
  <si>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</si>
  <si>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</si>
  <si>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</si>
  <si>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</si>
  <si>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</si>
  <si>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</si>
  <si>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</si>
  <si>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</si>
  <si>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</si>
  <si>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</si>
  <si>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</si>
  <si>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</si>
  <si>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</si>
  <si>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</si>
  <si>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</si>
  <si>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</si>
  <si>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Rashodi za nabavu proizvedene dugotrajne im.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</si>
  <si>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</si>
  <si>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</si>
  <si>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</si>
  <si>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</si>
  <si>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</si>
  <si>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</si>
  <si>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</si>
  <si>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</si>
  <si>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</si>
  <si>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</si>
  <si>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</si>
  <si>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</si>
  <si>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</si>
  <si>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</si>
  <si>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</si>
  <si>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</si>
  <si>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</si>
  <si>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</si>
  <si>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</si>
  <si>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</si>
  <si>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</si>
  <si>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</si>
  <si>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Knjige,umj.djela i ost.izložbene vrijed.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</si>
  <si>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</si>
  <si>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</si>
  <si>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</si>
  <si>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</si>
  <si>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</si>
  <si>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</si>
  <si>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</si>
  <si>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4251</t>
  </si>
  <si>
    <t>Višegodišnje nasadi</t>
  </si>
  <si>
    <t>4252</t>
  </si>
  <si>
    <t>Osnovno stado</t>
  </si>
  <si>
    <t>426</t>
  </si>
  <si>
    <t>Nemat. proizvedena imovina</t>
  </si>
  <si>
    <t>4262</t>
  </si>
  <si>
    <t>Ulag.u račun. programe</t>
  </si>
  <si>
    <t>43</t>
  </si>
  <si>
    <t>Rashodi za nab.pl.met.i ost.pohr.vrijed.</t>
  </si>
  <si>
    <t>431</t>
  </si>
  <si>
    <t>Plemen.met.i ost.pohranjene vrijednosti</t>
  </si>
  <si>
    <t>4312</t>
  </si>
  <si>
    <t>Pohranjene knjig,umjet.djela i sl.vrijed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</si>
  <si>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</si>
  <si>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</si>
  <si>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</si>
  <si>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</si>
  <si>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</si>
  <si>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</si>
  <si>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</si>
  <si>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</si>
  <si>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</si>
  <si>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</si>
  <si>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</si>
  <si>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</si>
  <si>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</si>
  <si>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</si>
  <si>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</si>
  <si>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</si>
  <si>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</si>
  <si>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</si>
  <si>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</si>
  <si>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</si>
  <si>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Kam.prim kredite i zajmove od međ.org., inst.i tijela EU te inozemnih vlada</t>
  </si>
  <si>
    <t>Pomoći međunarodnim organizacijama te institucijama i tijelima EU</t>
  </si>
  <si>
    <t xml:space="preserve">Umjetnička, literarna i znanstvena djela 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</si>
  <si>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</si>
  <si>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</si>
  <si>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</si>
  <si>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</si>
  <si>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</si>
  <si>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Kapitalne donacije neproftinim organizac.</t>
  </si>
  <si>
    <t>IZVRŠENJE             2011.</t>
  </si>
  <si>
    <t>IZVORNI PLAN 2012.</t>
  </si>
  <si>
    <t>TEKUĆI PLAN 2012.</t>
  </si>
  <si>
    <t>IZVRŠENJE             2012.</t>
  </si>
  <si>
    <t>Prihodi od kamata na dane zajmove drugim razinama vlasti</t>
  </si>
  <si>
    <t>Subvencije kreditnim i ostalim fin.instiuc. u javnom s.</t>
  </si>
  <si>
    <t>BROJČANA OZNAKA I NAZIV</t>
  </si>
  <si>
    <t>6=5/2*100</t>
  </si>
  <si>
    <t>7=5/4*100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</si>
</sst>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" fontId="4" fillId="2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2" applyNumberFormat="0" applyProtection="0">
      <alignment horizontal="left" vertical="center" indent="1"/>
    </xf>
    <xf numFmtId="0" fontId="0" fillId="0" borderId="0">
      <alignment/>
      <protection/>
    </xf>
    <xf numFmtId="0" fontId="5" fillId="4" borderId="2" applyNumberFormat="0" applyProtection="0">
      <alignment horizontal="left" vertical="center" indent="1"/>
    </xf>
    <xf numFmtId="0" fontId="0" fillId="4" borderId="2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5" borderId="1" applyNumberFormat="0" applyProtection="0">
      <alignment horizontal="right" vertical="center"/>
    </xf>
    <xf numFmtId="4" fontId="4" fillId="4" borderId="2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4" borderId="2" applyNumberFormat="0" applyProtection="0">
      <alignment horizontal="right" vertical="center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18" applyFont="1" applyFill="1" applyBorder="1" applyAlignment="1">
      <alignment horizontal="left" vertical="top"/>
      <protection/>
    </xf>
    <xf numFmtId="0" fontId="8" fillId="0" borderId="0" xfId="18" applyFont="1" applyFill="1" applyBorder="1" applyAlignment="1">
      <alignment horizontal="center" vertical="top"/>
      <protection/>
    </xf>
    <xf numFmtId="0" fontId="8" fillId="0" borderId="0" xfId="18" applyFont="1" applyFill="1" applyBorder="1" applyAlignment="1">
      <alignment vertical="top" wrapText="1"/>
      <protection/>
    </xf>
    <xf numFmtId="4" fontId="7" fillId="0" borderId="0" xfId="18" applyNumberFormat="1" applyFont="1" applyFill="1" applyBorder="1" applyAlignment="1">
      <alignment vertical="top"/>
      <protection/>
    </xf>
    <xf numFmtId="0" fontId="7" fillId="0" borderId="0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vertical="top" wrapText="1"/>
      <protection/>
    </xf>
    <xf numFmtId="4" fontId="7" fillId="0" borderId="0" xfId="19" applyNumberFormat="1" applyFont="1" applyFill="1" applyBorder="1" applyAlignment="1">
      <alignment vertical="top"/>
      <protection/>
    </xf>
    <xf numFmtId="4" fontId="7" fillId="0" borderId="0" xfId="68" applyNumberFormat="1" applyFont="1" applyFill="1" applyBorder="1" applyAlignment="1">
      <alignment vertical="top"/>
    </xf>
    <xf numFmtId="4" fontId="8" fillId="0" borderId="0" xfId="18" applyNumberFormat="1" applyFont="1" applyFill="1" applyBorder="1">
      <alignment/>
      <protection/>
    </xf>
    <xf numFmtId="0" fontId="8" fillId="0" borderId="0" xfId="18" applyFont="1" applyFill="1" applyBorder="1">
      <alignment/>
      <protection/>
    </xf>
    <xf numFmtId="4" fontId="8" fillId="0" borderId="0" xfId="18" applyNumberFormat="1" applyFont="1" applyFill="1" applyBorder="1" applyAlignment="1">
      <alignment vertical="top"/>
      <protection/>
    </xf>
    <xf numFmtId="4" fontId="8" fillId="0" borderId="0" xfId="19" applyNumberFormat="1" applyFont="1" applyFill="1" applyBorder="1" applyAlignment="1">
      <alignment vertical="top"/>
      <protection/>
    </xf>
    <xf numFmtId="0" fontId="8" fillId="0" borderId="0" xfId="18" applyFont="1" applyFill="1" applyBorder="1" applyAlignment="1">
      <alignment horizontal="left"/>
      <protection/>
    </xf>
    <xf numFmtId="0" fontId="8" fillId="0" borderId="0" xfId="18" applyFont="1" applyFill="1" applyBorder="1" applyAlignment="1">
      <alignment horizontal="left" vertical="top"/>
      <protection/>
    </xf>
    <xf numFmtId="0" fontId="8" fillId="0" borderId="0" xfId="18" applyFont="1" applyFill="1" applyBorder="1" applyAlignment="1">
      <alignment horizontal="justify" vertical="top" wrapText="1"/>
      <protection/>
    </xf>
    <xf numFmtId="0" fontId="7" fillId="0" borderId="0" xfId="18" applyFont="1" applyFill="1" applyBorder="1" applyAlignment="1">
      <alignment horizontal="justify" vertical="top"/>
      <protection/>
    </xf>
    <xf numFmtId="0" fontId="7" fillId="0" borderId="0" xfId="18" applyFont="1" applyFill="1" applyBorder="1" applyAlignment="1">
      <alignment horizontal="justify" vertical="top" wrapText="1"/>
      <protection/>
    </xf>
    <xf numFmtId="3" fontId="8" fillId="0" borderId="0" xfId="18" applyNumberFormat="1" applyFont="1" applyFill="1" applyBorder="1">
      <alignment/>
      <protection/>
    </xf>
    <xf numFmtId="0" fontId="8" fillId="0" borderId="0" xfId="18" applyFont="1" applyFill="1" applyBorder="1" applyAlignment="1">
      <alignment horizontal="justify" vertical="top"/>
      <protection/>
    </xf>
    <xf numFmtId="0" fontId="7" fillId="0" borderId="0" xfId="18" applyFont="1" applyFill="1" applyBorder="1">
      <alignment/>
      <protection/>
    </xf>
    <xf numFmtId="0" fontId="7" fillId="0" borderId="0" xfId="18" applyFont="1" applyFill="1" applyBorder="1" applyAlignment="1">
      <alignment horizontal="left" vertical="top" wrapText="1"/>
      <protection/>
    </xf>
    <xf numFmtId="4" fontId="7" fillId="0" borderId="0" xfId="20" applyNumberFormat="1" applyFont="1" applyFill="1" applyBorder="1" applyAlignment="1">
      <alignment vertical="top"/>
    </xf>
    <xf numFmtId="0" fontId="8" fillId="0" borderId="0" xfId="18" applyFont="1" applyFill="1" applyBorder="1" applyAlignment="1">
      <alignment horizontal="center"/>
      <protection/>
    </xf>
    <xf numFmtId="0" fontId="8" fillId="0" borderId="0" xfId="18" applyFont="1" applyFill="1" applyBorder="1" applyAlignment="1">
      <alignment horizontal="center" wrapText="1"/>
      <protection/>
    </xf>
    <xf numFmtId="3" fontId="7" fillId="0" borderId="0" xfId="18" applyNumberFormat="1" applyFont="1" applyFill="1" applyBorder="1" applyAlignment="1">
      <alignment vertical="top"/>
      <protection/>
    </xf>
    <xf numFmtId="3" fontId="7" fillId="0" borderId="0" xfId="19" applyNumberFormat="1" applyFont="1" applyFill="1" applyBorder="1" applyAlignment="1">
      <alignment vertical="top"/>
      <protection/>
    </xf>
    <xf numFmtId="3" fontId="7" fillId="0" borderId="0" xfId="68" applyNumberFormat="1" applyFont="1" applyFill="1" applyBorder="1" applyAlignment="1">
      <alignment vertical="top"/>
    </xf>
    <xf numFmtId="3" fontId="8" fillId="0" borderId="0" xfId="18" applyNumberFormat="1" applyFont="1" applyFill="1" applyBorder="1" applyAlignment="1">
      <alignment vertical="top"/>
      <protection/>
    </xf>
    <xf numFmtId="3" fontId="8" fillId="0" borderId="0" xfId="19" applyNumberFormat="1" applyFont="1" applyFill="1" applyBorder="1" applyAlignment="1">
      <alignment vertical="top"/>
      <protection/>
    </xf>
    <xf numFmtId="3" fontId="7" fillId="0" borderId="0" xfId="20" applyNumberFormat="1" applyFont="1" applyFill="1" applyBorder="1" applyAlignment="1">
      <alignment vertical="top"/>
    </xf>
    <xf numFmtId="2" fontId="7" fillId="0" borderId="0" xfId="19" applyNumberFormat="1" applyFont="1" applyFill="1" applyBorder="1" applyAlignment="1">
      <alignment horizontal="right" vertical="top"/>
      <protection/>
    </xf>
    <xf numFmtId="2" fontId="8" fillId="0" borderId="0" xfId="19" applyNumberFormat="1" applyFont="1" applyFill="1" applyBorder="1" applyAlignment="1">
      <alignment horizontal="right" vertical="top"/>
      <protection/>
    </xf>
    <xf numFmtId="2" fontId="8" fillId="0" borderId="0" xfId="18" applyNumberFormat="1" applyFont="1" applyFill="1" applyBorder="1">
      <alignment/>
      <protection/>
    </xf>
    <xf numFmtId="0" fontId="7" fillId="0" borderId="0" xfId="47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3" fontId="7" fillId="0" borderId="3" xfId="16" applyNumberFormat="1" applyFont="1" applyFill="1" applyBorder="1" applyAlignment="1">
      <alignment horizontal="center" vertical="center" wrapText="1"/>
      <protection/>
    </xf>
    <xf numFmtId="4" fontId="7" fillId="0" borderId="3" xfId="17" applyNumberFormat="1" applyFont="1" applyFill="1" applyBorder="1" applyAlignment="1">
      <alignment horizontal="center" vertical="center" wrapText="1"/>
      <protection/>
    </xf>
    <xf numFmtId="0" fontId="7" fillId="0" borderId="0" xfId="47" applyFont="1" applyFill="1" applyBorder="1" applyAlignment="1" applyProtection="1" quotePrefix="1">
      <alignment horizontal="left" vertical="top"/>
      <protection locked="0"/>
    </xf>
    <xf numFmtId="0" fontId="7" fillId="0" borderId="0" xfId="47" applyFont="1" applyFill="1" applyBorder="1" applyAlignment="1" applyProtection="1" quotePrefix="1">
      <alignment vertical="top"/>
      <protection locked="0"/>
    </xf>
    <xf numFmtId="0" fontId="7" fillId="0" borderId="0" xfId="47" applyFont="1" applyFill="1" applyBorder="1" applyAlignment="1" applyProtection="1">
      <alignment horizontal="left" vertical="top" wrapText="1"/>
      <protection locked="0"/>
    </xf>
    <xf numFmtId="3" fontId="9" fillId="0" borderId="0" xfId="58" applyNumberFormat="1" applyFont="1" applyFill="1" applyBorder="1" applyAlignment="1" applyProtection="1">
      <alignment horizontal="right" vertical="top"/>
      <protection locked="0"/>
    </xf>
    <xf numFmtId="4" fontId="9" fillId="0" borderId="0" xfId="58" applyNumberFormat="1" applyFont="1" applyFill="1" applyBorder="1" applyAlignment="1" applyProtection="1">
      <alignment horizontal="right" vertical="top"/>
      <protection locked="0"/>
    </xf>
    <xf numFmtId="0" fontId="7" fillId="0" borderId="0" xfId="50" applyFont="1" applyFill="1" applyBorder="1" applyAlignment="1" applyProtection="1" quotePrefix="1">
      <alignment horizontal="left" vertical="top"/>
      <protection locked="0"/>
    </xf>
    <xf numFmtId="0" fontId="7" fillId="0" borderId="0" xfId="50" applyFont="1" applyFill="1" applyBorder="1" applyAlignment="1" applyProtection="1" quotePrefix="1">
      <alignment vertical="top"/>
      <protection locked="0"/>
    </xf>
    <xf numFmtId="0" fontId="7" fillId="0" borderId="0" xfId="50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50" applyFont="1" applyFill="1" applyBorder="1" applyAlignment="1" applyProtection="1" quotePrefix="1">
      <alignment vertical="top"/>
      <protection locked="0"/>
    </xf>
    <xf numFmtId="0" fontId="8" fillId="0" borderId="0" xfId="50" applyFont="1" applyFill="1" applyBorder="1" applyAlignment="1" applyProtection="1" quotePrefix="1">
      <alignment horizontal="left" vertical="top" wrapText="1"/>
      <protection locked="0"/>
    </xf>
    <xf numFmtId="3" fontId="10" fillId="0" borderId="0" xfId="58" applyNumberFormat="1" applyFont="1" applyFill="1" applyBorder="1" applyAlignment="1" applyProtection="1">
      <alignment horizontal="right" vertical="top"/>
      <protection locked="0"/>
    </xf>
    <xf numFmtId="4" fontId="10" fillId="0" borderId="0" xfId="58" applyNumberFormat="1" applyFont="1" applyFill="1" applyBorder="1" applyAlignment="1" applyProtection="1">
      <alignment horizontal="right" vertical="top"/>
      <protection locked="0"/>
    </xf>
    <xf numFmtId="0" fontId="8" fillId="0" borderId="0" xfId="50" applyFont="1" applyFill="1" applyBorder="1" applyAlignment="1" applyProtection="1" quotePrefix="1">
      <alignment horizontal="left" vertical="top"/>
      <protection locked="0"/>
    </xf>
    <xf numFmtId="0" fontId="8" fillId="0" borderId="0" xfId="5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50" applyFont="1" applyFill="1" applyBorder="1" applyAlignment="1" applyProtection="1">
      <alignment horizontal="left" vertical="top" wrapText="1"/>
      <protection locked="0"/>
    </xf>
    <xf numFmtId="4" fontId="10" fillId="0" borderId="0" xfId="57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 wrapText="1"/>
    </xf>
    <xf numFmtId="3" fontId="7" fillId="0" borderId="0" xfId="58" applyNumberFormat="1" applyFont="1" applyFill="1" applyBorder="1" applyAlignment="1" applyProtection="1">
      <alignment horizontal="right" vertical="top"/>
      <protection locked="0"/>
    </xf>
    <xf numFmtId="4" fontId="7" fillId="0" borderId="0" xfId="58" applyNumberFormat="1" applyFont="1" applyFill="1" applyBorder="1" applyAlignment="1" applyProtection="1">
      <alignment horizontal="right" vertical="top"/>
      <protection locked="0"/>
    </xf>
    <xf numFmtId="4" fontId="8" fillId="0" borderId="0" xfId="57" applyNumberFormat="1" applyFont="1" applyFill="1" applyBorder="1" applyAlignment="1" applyProtection="1">
      <alignment horizontal="right" vertical="top"/>
      <protection locked="0"/>
    </xf>
    <xf numFmtId="2" fontId="8" fillId="0" borderId="0" xfId="18" applyNumberFormat="1" applyFont="1" applyFill="1" applyBorder="1" applyAlignment="1">
      <alignment horizontal="right" vertical="top"/>
      <protection/>
    </xf>
    <xf numFmtId="0" fontId="8" fillId="0" borderId="0" xfId="18" applyFont="1" applyFill="1" applyBorder="1" applyAlignment="1">
      <alignment vertical="center"/>
      <protection/>
    </xf>
    <xf numFmtId="4" fontId="8" fillId="0" borderId="0" xfId="18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wrapText="1"/>
    </xf>
    <xf numFmtId="3" fontId="11" fillId="0" borderId="3" xfId="16" applyNumberFormat="1" applyFont="1" applyFill="1" applyBorder="1" applyAlignment="1">
      <alignment horizontal="center" vertical="center" wrapText="1"/>
      <protection/>
    </xf>
    <xf numFmtId="4" fontId="11" fillId="0" borderId="3" xfId="17" applyNumberFormat="1" applyFont="1" applyFill="1" applyBorder="1" applyAlignment="1">
      <alignment horizontal="center" vertical="center" wrapText="1"/>
      <protection/>
    </xf>
    <xf numFmtId="0" fontId="12" fillId="0" borderId="0" xfId="18" applyFont="1" applyFill="1" applyBorder="1" applyAlignment="1">
      <alignment vertical="center"/>
      <protection/>
    </xf>
    <xf numFmtId="4" fontId="8" fillId="0" borderId="0" xfId="18" applyNumberFormat="1" applyFont="1" applyBorder="1" applyAlignment="1">
      <alignment vertical="top"/>
      <protection/>
    </xf>
    <xf numFmtId="3" fontId="7" fillId="0" borderId="0" xfId="19" applyNumberFormat="1" applyFont="1" applyFill="1" applyBorder="1" applyAlignment="1">
      <alignment horizontal="right" vertical="top"/>
      <protection/>
    </xf>
    <xf numFmtId="3" fontId="8" fillId="0" borderId="0" xfId="19" applyNumberFormat="1" applyFont="1" applyFill="1" applyBorder="1" applyAlignment="1">
      <alignment horizontal="right" vertical="top"/>
      <protection/>
    </xf>
    <xf numFmtId="3" fontId="10" fillId="0" borderId="0" xfId="57" applyNumberFormat="1" applyFont="1" applyFill="1" applyBorder="1" applyAlignment="1">
      <alignment horizontal="right" vertical="top"/>
    </xf>
    <xf numFmtId="3" fontId="8" fillId="0" borderId="0" xfId="57" applyNumberFormat="1" applyFont="1" applyFill="1" applyBorder="1" applyAlignment="1" applyProtection="1">
      <alignment horizontal="right" vertical="top"/>
      <protection locked="0"/>
    </xf>
    <xf numFmtId="4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4" fontId="8" fillId="0" borderId="0" xfId="58" applyNumberFormat="1" applyFont="1" applyFill="1" applyBorder="1" applyAlignment="1" applyProtection="1">
      <alignment horizontal="right" vertical="top"/>
      <protection locked="0"/>
    </xf>
    <xf numFmtId="2" fontId="7" fillId="0" borderId="0" xfId="58" applyNumberFormat="1" applyFont="1" applyFill="1" applyBorder="1" applyAlignment="1" applyProtection="1">
      <alignment horizontal="right" vertical="top"/>
      <protection locked="0"/>
    </xf>
    <xf numFmtId="2" fontId="8" fillId="0" borderId="0" xfId="58" applyNumberFormat="1" applyFont="1" applyFill="1" applyBorder="1" applyAlignment="1" applyProtection="1">
      <alignment horizontal="right" vertical="top"/>
      <protection locked="0"/>
    </xf>
    <xf numFmtId="4" fontId="7" fillId="0" borderId="3" xfId="16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Border="1" applyAlignment="1">
      <alignment vertical="top"/>
    </xf>
    <xf numFmtId="4" fontId="8" fillId="0" borderId="0" xfId="19" applyNumberFormat="1" applyFont="1" applyFill="1" applyBorder="1" applyAlignment="1">
      <alignment horizontal="right" vertical="top"/>
      <protection/>
    </xf>
    <xf numFmtId="4" fontId="0" fillId="0" borderId="0" xfId="0" applyNumberFormat="1" applyFill="1" applyAlignment="1">
      <alignment/>
    </xf>
    <xf numFmtId="0" fontId="7" fillId="0" borderId="3" xfId="18" applyFont="1" applyFill="1" applyBorder="1" applyAlignment="1">
      <alignment horizontal="center" vertical="center" wrapText="1"/>
      <protection/>
    </xf>
    <xf numFmtId="0" fontId="11" fillId="0" borderId="3" xfId="18" applyFont="1" applyFill="1" applyBorder="1" applyAlignment="1">
      <alignment horizontal="center" vertical="center"/>
      <protection/>
    </xf>
  </cellXfs>
  <cellStyles count="55">
    <cellStyle name="Normal" xfId="0"/>
    <cellStyle name="Hyperlink" xfId="15"/>
    <cellStyle name="Obično_Polugodišnji-sabor" xfId="16"/>
    <cellStyle name="Obično_prihodi 2005" xfId="17"/>
    <cellStyle name="Obično_Rebalans 04 - PRIHODI- Zadnji" xfId="18"/>
    <cellStyle name="Obično_ZR - Prihodi -031" xfId="19"/>
    <cellStyle name="Percent" xfId="20"/>
    <cellStyle name="Followed Hyperlink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_Knjiga1(1)" xfId="47"/>
    <cellStyle name="SAPBEXHLevel2X" xfId="48"/>
    <cellStyle name="SAPBEXHLevel3" xfId="49"/>
    <cellStyle name="SAPBEXHLevel3_1prihodi-rashodi06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_1prihodi-rashodi06" xfId="58"/>
    <cellStyle name="SAPBEXstdDataEmph" xfId="59"/>
    <cellStyle name="SAPBEXstdItem" xfId="60"/>
    <cellStyle name="SAPBEXstdItemX" xfId="61"/>
    <cellStyle name="SAPBEXtitle" xfId="62"/>
    <cellStyle name="SAPBEXundefined" xfId="63"/>
    <cellStyle name="Currency" xfId="64"/>
    <cellStyle name="Currency [0]" xfId="65"/>
    <cellStyle name="Comma" xfId="66"/>
    <cellStyle name="Comma [0]" xfId="67"/>
    <cellStyle name="Zarez_Bilanca 31 12 06 konačno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workbookViewId="0" topLeftCell="A94">
      <selection activeCell="A118" sqref="A118:I118"/>
    </sheetView>
  </sheetViews>
  <sheetFormatPr defaultColWidth="9.140625" defaultRowHeight="12.75"/>
  <cols>
    <col min="1" max="1" width="4.421875" style="10" customWidth="1"/>
    <col min="2" max="2" width="4.57421875" style="13" customWidth="1"/>
    <col min="3" max="3" width="41.00390625" style="24" customWidth="1"/>
    <col min="4" max="4" width="17.00390625" style="9" bestFit="1" customWidth="1"/>
    <col min="5" max="7" width="17.00390625" style="18" bestFit="1" customWidth="1"/>
    <col min="8" max="8" width="9.421875" style="33" customWidth="1"/>
    <col min="9" max="9" width="9.00390625" style="33" customWidth="1"/>
    <col min="10" max="10" width="14.57421875" style="10" bestFit="1" customWidth="1"/>
    <col min="11" max="11" width="16.7109375" style="10" customWidth="1"/>
    <col min="12" max="16384" width="9.140625" style="10" customWidth="1"/>
  </cols>
  <sheetData>
    <row r="1" spans="1:9" ht="12.75">
      <c r="A1" s="1" t="s">
        <v>0</v>
      </c>
      <c r="B1" s="2"/>
      <c r="C1" s="3"/>
      <c r="D1" s="4"/>
      <c r="E1" s="25"/>
      <c r="F1" s="25"/>
      <c r="G1" s="11"/>
      <c r="H1" s="62"/>
      <c r="I1" s="62"/>
    </row>
    <row r="2" spans="1:9" ht="15" customHeight="1">
      <c r="A2" s="1" t="s">
        <v>1</v>
      </c>
      <c r="B2" s="2"/>
      <c r="C2" s="3"/>
      <c r="D2" s="4"/>
      <c r="E2" s="25"/>
      <c r="F2" s="25"/>
      <c r="G2" s="11"/>
      <c r="H2" s="62"/>
      <c r="I2" s="62"/>
    </row>
    <row r="3" spans="1:9" s="63" customFormat="1" ht="25.5" customHeight="1">
      <c r="A3" s="87" t="s">
        <v>388</v>
      </c>
      <c r="B3" s="87"/>
      <c r="C3" s="87"/>
      <c r="D3" s="83" t="s">
        <v>382</v>
      </c>
      <c r="E3" s="38" t="s">
        <v>383</v>
      </c>
      <c r="F3" s="38" t="s">
        <v>384</v>
      </c>
      <c r="G3" s="38" t="s">
        <v>385</v>
      </c>
      <c r="H3" s="39" t="s">
        <v>131</v>
      </c>
      <c r="I3" s="39" t="s">
        <v>131</v>
      </c>
    </row>
    <row r="4" spans="1:9" s="71" customFormat="1" ht="12.75" customHeight="1">
      <c r="A4" s="88">
        <v>1</v>
      </c>
      <c r="B4" s="88"/>
      <c r="C4" s="88"/>
      <c r="D4" s="69">
        <v>2</v>
      </c>
      <c r="E4" s="69">
        <v>3</v>
      </c>
      <c r="F4" s="69">
        <v>4</v>
      </c>
      <c r="G4" s="69">
        <v>5</v>
      </c>
      <c r="H4" s="70" t="s">
        <v>389</v>
      </c>
      <c r="I4" s="70" t="s">
        <v>390</v>
      </c>
    </row>
    <row r="5" spans="1:10" s="19" customFormat="1" ht="12.75">
      <c r="A5" s="1">
        <v>6</v>
      </c>
      <c r="B5" s="5" t="s">
        <v>2</v>
      </c>
      <c r="C5" s="6" t="s">
        <v>1</v>
      </c>
      <c r="D5" s="7">
        <f>+D6+D43+D51+D68+D87+D96+D103</f>
        <v>107069669876.26</v>
      </c>
      <c r="E5" s="26">
        <f>+E6+E43+E51+E68+E87+E96+E103</f>
        <v>110057903168</v>
      </c>
      <c r="F5" s="26">
        <f>+F6+F43+F51+F68+F87+F96+F103</f>
        <v>110057903168</v>
      </c>
      <c r="G5" s="7">
        <f>+G6+G43+G51+G68+G87+G96+G103</f>
        <v>109558927867.4</v>
      </c>
      <c r="H5" s="31">
        <f aca="true" t="shared" si="0" ref="H5:H14">G5/D5*100</f>
        <v>102.32489555073516</v>
      </c>
      <c r="I5" s="31">
        <f>G5/F5*100</f>
        <v>99.5466247436694</v>
      </c>
      <c r="J5" s="64"/>
    </row>
    <row r="6" spans="1:11" ht="13.5" customHeight="1">
      <c r="A6" s="1">
        <v>61</v>
      </c>
      <c r="B6" s="5" t="s">
        <v>2</v>
      </c>
      <c r="C6" s="6" t="s">
        <v>3</v>
      </c>
      <c r="D6" s="8">
        <f>D7+D16+D20+D22+D37+D41</f>
        <v>61088579331.619995</v>
      </c>
      <c r="E6" s="27">
        <f>E7+E16+E20+E22+E37+E41</f>
        <v>63925886033</v>
      </c>
      <c r="F6" s="27">
        <f>F7+F16+F20+F22+F37+F41</f>
        <v>63925886033</v>
      </c>
      <c r="G6" s="8">
        <f>G7+G16+G20+G22+G37+G41</f>
        <v>64332057704.77999</v>
      </c>
      <c r="H6" s="31">
        <f t="shared" si="0"/>
        <v>105.30946767570538</v>
      </c>
      <c r="I6" s="31">
        <f>G6/F6*100</f>
        <v>100.63537902559585</v>
      </c>
      <c r="K6" s="9"/>
    </row>
    <row r="7" spans="1:11" ht="12.75">
      <c r="A7" s="1">
        <v>611</v>
      </c>
      <c r="B7" s="2" t="s">
        <v>2</v>
      </c>
      <c r="C7" s="6" t="s">
        <v>4</v>
      </c>
      <c r="D7" s="4">
        <f>SUM(D8:D15)</f>
        <v>1307485859.94</v>
      </c>
      <c r="E7" s="25">
        <v>1283249556</v>
      </c>
      <c r="F7" s="25">
        <v>1283249556</v>
      </c>
      <c r="G7" s="4">
        <f>SUM(G8:G15)</f>
        <v>1269525101.78</v>
      </c>
      <c r="H7" s="31">
        <f t="shared" si="0"/>
        <v>97.0966601381263</v>
      </c>
      <c r="I7" s="31">
        <f>G7/F7*100</f>
        <v>98.93049219025018</v>
      </c>
      <c r="K7" s="9"/>
    </row>
    <row r="8" spans="1:11" ht="12.75">
      <c r="A8" s="1"/>
      <c r="B8" s="2">
        <v>6111</v>
      </c>
      <c r="C8" s="3" t="s">
        <v>5</v>
      </c>
      <c r="D8" s="12">
        <v>1666166899.2</v>
      </c>
      <c r="E8" s="28"/>
      <c r="F8" s="28"/>
      <c r="G8" s="12">
        <v>1570384598.07</v>
      </c>
      <c r="H8" s="32">
        <f t="shared" si="0"/>
        <v>94.25133813569401</v>
      </c>
      <c r="I8" s="32"/>
      <c r="K8" s="9"/>
    </row>
    <row r="9" spans="1:11" ht="15" customHeight="1">
      <c r="A9" s="1"/>
      <c r="B9" s="2">
        <v>6112</v>
      </c>
      <c r="C9" s="3" t="s">
        <v>6</v>
      </c>
      <c r="D9" s="12">
        <v>144309327.04</v>
      </c>
      <c r="E9" s="28"/>
      <c r="F9" s="28"/>
      <c r="G9" s="12">
        <v>125462299.56</v>
      </c>
      <c r="H9" s="32">
        <f t="shared" si="0"/>
        <v>86.93984105769135</v>
      </c>
      <c r="I9" s="32"/>
      <c r="K9" s="9"/>
    </row>
    <row r="10" spans="1:11" ht="25.5">
      <c r="A10" s="1"/>
      <c r="B10" s="2">
        <v>6113</v>
      </c>
      <c r="C10" s="3" t="s">
        <v>7</v>
      </c>
      <c r="D10" s="12">
        <v>32078755.97</v>
      </c>
      <c r="E10" s="28"/>
      <c r="F10" s="28"/>
      <c r="G10" s="12">
        <v>31078937.55</v>
      </c>
      <c r="H10" s="32">
        <f t="shared" si="0"/>
        <v>96.88323817502453</v>
      </c>
      <c r="I10" s="32"/>
      <c r="K10" s="9"/>
    </row>
    <row r="11" spans="1:11" ht="12.75">
      <c r="A11" s="1"/>
      <c r="B11" s="2">
        <v>6114</v>
      </c>
      <c r="C11" s="3" t="s">
        <v>8</v>
      </c>
      <c r="D11" s="12">
        <v>11007143.44</v>
      </c>
      <c r="E11" s="28"/>
      <c r="F11" s="28"/>
      <c r="G11" s="12">
        <v>32717504.13</v>
      </c>
      <c r="H11" s="32">
        <f t="shared" si="0"/>
        <v>297.23882775166237</v>
      </c>
      <c r="I11" s="32"/>
      <c r="K11" s="9"/>
    </row>
    <row r="12" spans="1:11" ht="12.75">
      <c r="A12" s="1"/>
      <c r="B12" s="2">
        <v>6115</v>
      </c>
      <c r="C12" s="3" t="s">
        <v>9</v>
      </c>
      <c r="D12" s="12">
        <v>150655556.47</v>
      </c>
      <c r="E12" s="28"/>
      <c r="F12" s="28"/>
      <c r="G12" s="12">
        <v>124588780.62</v>
      </c>
      <c r="H12" s="32">
        <f t="shared" si="0"/>
        <v>82.69776670653985</v>
      </c>
      <c r="I12" s="32"/>
      <c r="K12" s="9"/>
    </row>
    <row r="13" spans="1:11" ht="25.5">
      <c r="A13" s="1"/>
      <c r="B13" s="2">
        <v>6116</v>
      </c>
      <c r="C13" s="3" t="s">
        <v>10</v>
      </c>
      <c r="D13" s="12">
        <v>10115719.92</v>
      </c>
      <c r="E13" s="28"/>
      <c r="F13" s="28"/>
      <c r="G13" s="12">
        <v>3870679.92</v>
      </c>
      <c r="H13" s="32">
        <f t="shared" si="0"/>
        <v>38.264008400896884</v>
      </c>
      <c r="I13" s="32"/>
      <c r="K13" s="9"/>
    </row>
    <row r="14" spans="1:11" ht="25.5">
      <c r="A14" s="1"/>
      <c r="B14" s="2">
        <v>6117</v>
      </c>
      <c r="C14" s="3" t="s">
        <v>11</v>
      </c>
      <c r="D14" s="12">
        <v>-734888167.1</v>
      </c>
      <c r="E14" s="28"/>
      <c r="F14" s="28"/>
      <c r="G14" s="12">
        <v>-618792825.77</v>
      </c>
      <c r="H14" s="32">
        <f t="shared" si="0"/>
        <v>84.20231179008732</v>
      </c>
      <c r="I14" s="32"/>
      <c r="K14" s="9"/>
    </row>
    <row r="15" spans="1:11" ht="25.5">
      <c r="A15" s="1"/>
      <c r="B15" s="2">
        <v>6119</v>
      </c>
      <c r="C15" s="3" t="s">
        <v>12</v>
      </c>
      <c r="D15" s="12">
        <v>28040625</v>
      </c>
      <c r="E15" s="28"/>
      <c r="F15" s="28"/>
      <c r="G15" s="12">
        <v>215127.7</v>
      </c>
      <c r="H15" s="32"/>
      <c r="I15" s="32"/>
      <c r="K15" s="9"/>
    </row>
    <row r="16" spans="1:11" ht="12.75">
      <c r="A16" s="1">
        <v>612</v>
      </c>
      <c r="B16" s="2" t="s">
        <v>2</v>
      </c>
      <c r="C16" s="6" t="s">
        <v>13</v>
      </c>
      <c r="D16" s="4">
        <f>SUM(D17:D19)</f>
        <v>7288029752.7699995</v>
      </c>
      <c r="E16" s="25">
        <v>7668746168</v>
      </c>
      <c r="F16" s="25">
        <v>7668746168</v>
      </c>
      <c r="G16" s="4">
        <f>SUM(G17:G19)</f>
        <v>7697342287.48</v>
      </c>
      <c r="H16" s="31">
        <f aca="true" t="shared" si="1" ref="H16:H40">G16/D16*100</f>
        <v>105.61623029261689</v>
      </c>
      <c r="I16" s="31">
        <f>G16/F16*100</f>
        <v>100.3728917198919</v>
      </c>
      <c r="K16" s="9"/>
    </row>
    <row r="17" spans="1:11" ht="12.75">
      <c r="A17" s="1"/>
      <c r="B17" s="2">
        <v>6121</v>
      </c>
      <c r="C17" s="3" t="s">
        <v>14</v>
      </c>
      <c r="D17" s="12">
        <v>7173696284.32</v>
      </c>
      <c r="E17" s="28"/>
      <c r="F17" s="28"/>
      <c r="G17" s="12">
        <v>7476418254.99</v>
      </c>
      <c r="H17" s="32">
        <f t="shared" si="1"/>
        <v>104.21988830683672</v>
      </c>
      <c r="I17" s="32"/>
      <c r="K17" s="9"/>
    </row>
    <row r="18" spans="1:11" ht="25.5">
      <c r="A18" s="1"/>
      <c r="B18" s="2">
        <v>6122</v>
      </c>
      <c r="C18" s="3" t="s">
        <v>15</v>
      </c>
      <c r="D18" s="12">
        <v>89426362.01</v>
      </c>
      <c r="E18" s="28"/>
      <c r="F18" s="28"/>
      <c r="G18" s="12">
        <v>83698684.83</v>
      </c>
      <c r="H18" s="32">
        <f t="shared" si="1"/>
        <v>93.5950909203267</v>
      </c>
      <c r="I18" s="32"/>
      <c r="K18" s="9"/>
    </row>
    <row r="19" spans="1:11" ht="25.5">
      <c r="A19" s="1"/>
      <c r="B19" s="2">
        <v>6123</v>
      </c>
      <c r="C19" s="3" t="s">
        <v>16</v>
      </c>
      <c r="D19" s="12">
        <v>24907106.44</v>
      </c>
      <c r="E19" s="28"/>
      <c r="F19" s="28"/>
      <c r="G19" s="12">
        <v>137225347.66</v>
      </c>
      <c r="H19" s="32">
        <f t="shared" si="1"/>
        <v>550.9485736152014</v>
      </c>
      <c r="I19" s="32"/>
      <c r="K19" s="9"/>
    </row>
    <row r="20" spans="1:9" ht="12.75">
      <c r="A20" s="1">
        <v>613</v>
      </c>
      <c r="B20" s="2" t="s">
        <v>2</v>
      </c>
      <c r="C20" s="6" t="s">
        <v>17</v>
      </c>
      <c r="D20" s="4">
        <f>D21</f>
        <v>448489037.97</v>
      </c>
      <c r="E20" s="25">
        <v>390761747</v>
      </c>
      <c r="F20" s="25">
        <v>390761747</v>
      </c>
      <c r="G20" s="4">
        <f>G21</f>
        <v>397736182.8</v>
      </c>
      <c r="H20" s="31">
        <f t="shared" si="1"/>
        <v>88.68359070720588</v>
      </c>
      <c r="I20" s="31">
        <f>G20/F20*100</f>
        <v>101.7848307449603</v>
      </c>
    </row>
    <row r="21" spans="1:9" ht="12.75">
      <c r="A21" s="1"/>
      <c r="B21" s="2">
        <v>6134</v>
      </c>
      <c r="C21" s="13" t="s">
        <v>18</v>
      </c>
      <c r="D21" s="12">
        <v>448489037.97</v>
      </c>
      <c r="E21" s="28"/>
      <c r="F21" s="28"/>
      <c r="G21" s="12">
        <v>397736182.8</v>
      </c>
      <c r="H21" s="32">
        <f t="shared" si="1"/>
        <v>88.68359070720588</v>
      </c>
      <c r="I21" s="32"/>
    </row>
    <row r="22" spans="1:9" ht="12.75">
      <c r="A22" s="1">
        <v>614</v>
      </c>
      <c r="B22" s="5" t="s">
        <v>2</v>
      </c>
      <c r="C22" s="6" t="s">
        <v>19</v>
      </c>
      <c r="D22" s="4">
        <f>D23+D24+D25+D34+D35+D36</f>
        <v>50244064924.85</v>
      </c>
      <c r="E22" s="25">
        <v>52784116649</v>
      </c>
      <c r="F22" s="25">
        <v>52784116649</v>
      </c>
      <c r="G22" s="4">
        <f>G23+G24+G25+G34+G35+G36</f>
        <v>53205018929.479996</v>
      </c>
      <c r="H22" s="31">
        <f t="shared" si="1"/>
        <v>105.89314182492737</v>
      </c>
      <c r="I22" s="31">
        <f>G22/F22*100</f>
        <v>100.79740328568703</v>
      </c>
    </row>
    <row r="23" spans="1:9" ht="12.75">
      <c r="A23" s="1"/>
      <c r="B23" s="2">
        <v>6141</v>
      </c>
      <c r="C23" s="3" t="s">
        <v>20</v>
      </c>
      <c r="D23" s="12">
        <v>37718153978.14</v>
      </c>
      <c r="E23" s="28"/>
      <c r="F23" s="28"/>
      <c r="G23" s="12">
        <v>40652023143.7</v>
      </c>
      <c r="H23" s="32">
        <f t="shared" si="1"/>
        <v>107.77840073313331</v>
      </c>
      <c r="I23" s="32"/>
    </row>
    <row r="24" spans="1:9" ht="12.75">
      <c r="A24" s="1"/>
      <c r="B24" s="2">
        <v>6142</v>
      </c>
      <c r="C24" s="3" t="s">
        <v>21</v>
      </c>
      <c r="D24" s="12">
        <v>129672348.27</v>
      </c>
      <c r="E24" s="28"/>
      <c r="F24" s="28"/>
      <c r="G24" s="12">
        <v>126841365.85</v>
      </c>
      <c r="H24" s="32">
        <f t="shared" si="1"/>
        <v>97.81681872984561</v>
      </c>
      <c r="I24" s="32"/>
    </row>
    <row r="25" spans="1:10" ht="12.75">
      <c r="A25" s="1"/>
      <c r="B25" s="2">
        <v>6143</v>
      </c>
      <c r="C25" s="3" t="s">
        <v>22</v>
      </c>
      <c r="D25" s="12">
        <f>SUM(D26:D33)</f>
        <v>11215053502.9</v>
      </c>
      <c r="E25" s="29"/>
      <c r="F25" s="29"/>
      <c r="G25" s="12">
        <f>SUM(G26:G33)</f>
        <v>11206488527.31</v>
      </c>
      <c r="H25" s="32">
        <f t="shared" si="1"/>
        <v>99.92362965020376</v>
      </c>
      <c r="I25" s="32"/>
      <c r="J25" s="9"/>
    </row>
    <row r="26" spans="1:9" ht="25.5">
      <c r="A26" s="14"/>
      <c r="B26" s="2"/>
      <c r="C26" s="15" t="s">
        <v>23</v>
      </c>
      <c r="D26" s="11">
        <v>663585380.11</v>
      </c>
      <c r="E26" s="28"/>
      <c r="F26" s="28"/>
      <c r="G26" s="12">
        <v>532225553.78</v>
      </c>
      <c r="H26" s="32">
        <f t="shared" si="1"/>
        <v>80.20453279000435</v>
      </c>
      <c r="I26" s="32"/>
    </row>
    <row r="27" spans="1:9" ht="12.75">
      <c r="A27" s="14"/>
      <c r="B27" s="2"/>
      <c r="C27" s="3" t="s">
        <v>24</v>
      </c>
      <c r="D27" s="11">
        <v>5978412656.04</v>
      </c>
      <c r="E27" s="28"/>
      <c r="F27" s="28"/>
      <c r="G27" s="12">
        <v>5678585655.59</v>
      </c>
      <c r="H27" s="32">
        <f t="shared" si="1"/>
        <v>94.98483932608627</v>
      </c>
      <c r="I27" s="32"/>
    </row>
    <row r="28" spans="1:9" ht="12.75">
      <c r="A28" s="14"/>
      <c r="B28" s="2"/>
      <c r="C28" s="3" t="s">
        <v>25</v>
      </c>
      <c r="D28" s="11">
        <v>172082997.95</v>
      </c>
      <c r="E28" s="28"/>
      <c r="F28" s="28"/>
      <c r="G28" s="12">
        <v>190873725.18</v>
      </c>
      <c r="H28" s="32">
        <f t="shared" si="1"/>
        <v>110.91957221448443</v>
      </c>
      <c r="I28" s="32"/>
    </row>
    <row r="29" spans="1:9" ht="12.75">
      <c r="A29" s="14"/>
      <c r="B29" s="2"/>
      <c r="C29" s="3" t="s">
        <v>26</v>
      </c>
      <c r="D29" s="11">
        <v>653951126.94</v>
      </c>
      <c r="E29" s="28"/>
      <c r="F29" s="28"/>
      <c r="G29" s="12">
        <v>631038437.59</v>
      </c>
      <c r="H29" s="32">
        <f t="shared" si="1"/>
        <v>96.49626884852785</v>
      </c>
      <c r="I29" s="32"/>
    </row>
    <row r="30" spans="1:9" ht="12.75">
      <c r="A30" s="14"/>
      <c r="B30" s="2"/>
      <c r="C30" s="3" t="s">
        <v>27</v>
      </c>
      <c r="D30" s="11">
        <v>123347152.6</v>
      </c>
      <c r="E30" s="28"/>
      <c r="F30" s="28"/>
      <c r="G30" s="12">
        <v>119378742.03</v>
      </c>
      <c r="H30" s="32">
        <f t="shared" si="1"/>
        <v>96.7827302970916</v>
      </c>
      <c r="I30" s="32"/>
    </row>
    <row r="31" spans="1:9" ht="12.75">
      <c r="A31" s="14"/>
      <c r="B31" s="2"/>
      <c r="C31" s="3" t="s">
        <v>28</v>
      </c>
      <c r="D31" s="11">
        <v>3473375396.35</v>
      </c>
      <c r="E31" s="28"/>
      <c r="F31" s="28"/>
      <c r="G31" s="12">
        <v>3915173540.7</v>
      </c>
      <c r="H31" s="32">
        <f t="shared" si="1"/>
        <v>112.71956221070327</v>
      </c>
      <c r="I31" s="32"/>
    </row>
    <row r="32" spans="1:9" ht="12.75">
      <c r="A32" s="14"/>
      <c r="B32" s="2"/>
      <c r="C32" s="3" t="s">
        <v>29</v>
      </c>
      <c r="D32" s="11">
        <v>126423939.74</v>
      </c>
      <c r="E32" s="28"/>
      <c r="F32" s="28"/>
      <c r="G32" s="12">
        <v>116045289.67</v>
      </c>
      <c r="H32" s="32">
        <f t="shared" si="1"/>
        <v>91.79059749969473</v>
      </c>
      <c r="I32" s="32"/>
    </row>
    <row r="33" spans="1:9" ht="12.75">
      <c r="A33" s="14"/>
      <c r="B33" s="2"/>
      <c r="C33" s="3" t="s">
        <v>30</v>
      </c>
      <c r="D33" s="11">
        <v>23874853.17</v>
      </c>
      <c r="E33" s="28"/>
      <c r="F33" s="28"/>
      <c r="G33" s="12">
        <v>23167582.77</v>
      </c>
      <c r="H33" s="32">
        <f t="shared" si="1"/>
        <v>97.03759267140238</v>
      </c>
      <c r="I33" s="32"/>
    </row>
    <row r="34" spans="1:9" ht="12.75">
      <c r="A34" s="14"/>
      <c r="B34" s="2">
        <v>6146</v>
      </c>
      <c r="C34" s="3" t="s">
        <v>31</v>
      </c>
      <c r="D34" s="11">
        <v>514816671.36</v>
      </c>
      <c r="E34" s="28"/>
      <c r="F34" s="28"/>
      <c r="G34" s="12">
        <v>513833268.19</v>
      </c>
      <c r="H34" s="32">
        <f t="shared" si="1"/>
        <v>99.80897992922371</v>
      </c>
      <c r="I34" s="32"/>
    </row>
    <row r="35" spans="1:9" ht="25.5">
      <c r="A35" s="14"/>
      <c r="B35" s="2">
        <v>6147</v>
      </c>
      <c r="C35" s="3" t="s">
        <v>32</v>
      </c>
      <c r="D35" s="11">
        <v>30995151.96</v>
      </c>
      <c r="E35" s="28"/>
      <c r="F35" s="28"/>
      <c r="G35" s="12">
        <v>30443512.97</v>
      </c>
      <c r="H35" s="32">
        <f t="shared" si="1"/>
        <v>98.2202410534657</v>
      </c>
      <c r="I35" s="32"/>
    </row>
    <row r="36" spans="1:9" ht="12.75">
      <c r="A36" s="14"/>
      <c r="B36" s="2">
        <v>6148</v>
      </c>
      <c r="C36" s="3" t="s">
        <v>33</v>
      </c>
      <c r="D36" s="11">
        <v>635373272.22</v>
      </c>
      <c r="E36" s="28"/>
      <c r="F36" s="28"/>
      <c r="G36" s="12">
        <v>675389111.46</v>
      </c>
      <c r="H36" s="32">
        <f t="shared" si="1"/>
        <v>106.29800480907615</v>
      </c>
      <c r="I36" s="32"/>
    </row>
    <row r="37" spans="1:11" ht="12.75">
      <c r="A37" s="1">
        <v>615</v>
      </c>
      <c r="B37" s="16"/>
      <c r="C37" s="17" t="s">
        <v>34</v>
      </c>
      <c r="D37" s="7">
        <f>D38</f>
        <v>1766355801.49</v>
      </c>
      <c r="E37" s="26">
        <v>1791011913</v>
      </c>
      <c r="F37" s="26">
        <v>1791011913</v>
      </c>
      <c r="G37" s="7">
        <f>G38</f>
        <v>1754363500.79</v>
      </c>
      <c r="H37" s="31">
        <f t="shared" si="1"/>
        <v>99.32107106111442</v>
      </c>
      <c r="I37" s="31">
        <f>G37/F37*100</f>
        <v>97.95375943934327</v>
      </c>
      <c r="K37" s="18"/>
    </row>
    <row r="38" spans="1:9" ht="12.75">
      <c r="A38" s="14"/>
      <c r="B38" s="2">
        <v>6151</v>
      </c>
      <c r="C38" s="3" t="s">
        <v>35</v>
      </c>
      <c r="D38" s="12">
        <f>+D39+D40</f>
        <v>1766355801.49</v>
      </c>
      <c r="E38" s="29"/>
      <c r="F38" s="29"/>
      <c r="G38" s="12">
        <f>G39+G40</f>
        <v>1754363500.79</v>
      </c>
      <c r="H38" s="32">
        <f t="shared" si="1"/>
        <v>99.32107106111442</v>
      </c>
      <c r="I38" s="32"/>
    </row>
    <row r="39" spans="1:9" ht="12.75">
      <c r="A39" s="14"/>
      <c r="B39" s="2"/>
      <c r="C39" s="3" t="s">
        <v>36</v>
      </c>
      <c r="D39" s="12">
        <v>1548668418.3</v>
      </c>
      <c r="E39" s="28"/>
      <c r="F39" s="28"/>
      <c r="G39" s="12">
        <v>1518819279.77</v>
      </c>
      <c r="H39" s="32">
        <f t="shared" si="1"/>
        <v>98.07259332099211</v>
      </c>
      <c r="I39" s="32"/>
    </row>
    <row r="40" spans="1:9" ht="12.75">
      <c r="A40" s="14"/>
      <c r="B40" s="2"/>
      <c r="C40" s="3" t="s">
        <v>37</v>
      </c>
      <c r="D40" s="12">
        <v>217687383.19</v>
      </c>
      <c r="E40" s="28"/>
      <c r="F40" s="28"/>
      <c r="G40" s="12">
        <v>235544221.02</v>
      </c>
      <c r="H40" s="32">
        <f t="shared" si="1"/>
        <v>108.20297325840625</v>
      </c>
      <c r="I40" s="32"/>
    </row>
    <row r="41" spans="1:9" ht="12.75">
      <c r="A41" s="1">
        <v>616</v>
      </c>
      <c r="B41" s="5"/>
      <c r="C41" s="6" t="s">
        <v>38</v>
      </c>
      <c r="D41" s="4">
        <f>D42</f>
        <v>34153954.6</v>
      </c>
      <c r="E41" s="25">
        <v>8000000</v>
      </c>
      <c r="F41" s="25">
        <v>8000000</v>
      </c>
      <c r="G41" s="7">
        <f>G42</f>
        <v>8071702.45</v>
      </c>
      <c r="H41" s="31"/>
      <c r="I41" s="31">
        <f>G41/F41*100</f>
        <v>100.896280625</v>
      </c>
    </row>
    <row r="42" spans="1:9" ht="12.75">
      <c r="A42" s="14"/>
      <c r="B42" s="2">
        <v>6162</v>
      </c>
      <c r="C42" s="3" t="s">
        <v>39</v>
      </c>
      <c r="D42" s="12">
        <v>34153954.6</v>
      </c>
      <c r="E42" s="28"/>
      <c r="F42" s="28"/>
      <c r="G42" s="12">
        <v>8071702.45</v>
      </c>
      <c r="H42" s="32"/>
      <c r="I42" s="32"/>
    </row>
    <row r="43" spans="1:9" ht="12.75">
      <c r="A43" s="1">
        <v>62</v>
      </c>
      <c r="B43" s="5" t="s">
        <v>2</v>
      </c>
      <c r="C43" s="6" t="s">
        <v>378</v>
      </c>
      <c r="D43" s="7">
        <f>D44+D47+D49</f>
        <v>38605066634.24</v>
      </c>
      <c r="E43" s="26">
        <f>E44+E47+E49</f>
        <v>37967819541</v>
      </c>
      <c r="F43" s="26">
        <f>F44+F47+F49</f>
        <v>37967819541</v>
      </c>
      <c r="G43" s="7">
        <f>G44+G47+G49</f>
        <v>37845870620.56</v>
      </c>
      <c r="H43" s="31">
        <f aca="true" t="shared" si="2" ref="H43:H62">G43/D43*100</f>
        <v>98.0334290810247</v>
      </c>
      <c r="I43" s="31">
        <f>G43/F43*100</f>
        <v>99.67880978704001</v>
      </c>
    </row>
    <row r="44" spans="1:9" ht="12.75">
      <c r="A44" s="1">
        <v>621</v>
      </c>
      <c r="B44" s="5" t="s">
        <v>2</v>
      </c>
      <c r="C44" s="6" t="s">
        <v>40</v>
      </c>
      <c r="D44" s="4">
        <f>SUM(D45:D46)</f>
        <v>17722809921.2</v>
      </c>
      <c r="E44" s="25">
        <v>16788698105</v>
      </c>
      <c r="F44" s="25">
        <v>16788698105</v>
      </c>
      <c r="G44" s="4">
        <f>SUM(G45:G46)</f>
        <v>16714500261.89</v>
      </c>
      <c r="H44" s="31">
        <f t="shared" si="2"/>
        <v>94.31066707935595</v>
      </c>
      <c r="I44" s="31">
        <f>G44/F44*100</f>
        <v>99.55804885735658</v>
      </c>
    </row>
    <row r="45" spans="1:9" ht="12.75">
      <c r="A45" s="1"/>
      <c r="B45" s="2">
        <v>6211</v>
      </c>
      <c r="C45" s="3" t="s">
        <v>41</v>
      </c>
      <c r="D45" s="12">
        <v>17166343699.38</v>
      </c>
      <c r="E45" s="28"/>
      <c r="F45" s="28"/>
      <c r="G45" s="12">
        <v>16144739463.48</v>
      </c>
      <c r="H45" s="32">
        <f t="shared" si="2"/>
        <v>94.04879539993775</v>
      </c>
      <c r="I45" s="32"/>
    </row>
    <row r="46" spans="1:9" ht="25.5">
      <c r="A46" s="1"/>
      <c r="B46" s="2">
        <v>6212</v>
      </c>
      <c r="C46" s="3" t="s">
        <v>42</v>
      </c>
      <c r="D46" s="12">
        <v>556466221.82</v>
      </c>
      <c r="E46" s="28"/>
      <c r="F46" s="28"/>
      <c r="G46" s="12">
        <v>569760798.41</v>
      </c>
      <c r="H46" s="32">
        <f t="shared" si="2"/>
        <v>102.38910756281274</v>
      </c>
      <c r="I46" s="32"/>
    </row>
    <row r="47" spans="1:9" ht="12.75">
      <c r="A47" s="1">
        <v>622</v>
      </c>
      <c r="B47" s="5" t="s">
        <v>2</v>
      </c>
      <c r="C47" s="6" t="s">
        <v>43</v>
      </c>
      <c r="D47" s="4">
        <f>SUM(D48:D48)</f>
        <v>19075125032.95</v>
      </c>
      <c r="E47" s="25">
        <v>19334827073</v>
      </c>
      <c r="F47" s="25">
        <v>19334827073</v>
      </c>
      <c r="G47" s="4">
        <f>SUM(G48:G48)</f>
        <v>19290518026.62</v>
      </c>
      <c r="H47" s="31">
        <f t="shared" si="2"/>
        <v>101.12918260455925</v>
      </c>
      <c r="I47" s="31">
        <f>G47/F47*100</f>
        <v>99.77083298333774</v>
      </c>
    </row>
    <row r="48" spans="1:9" ht="12.75">
      <c r="A48" s="1"/>
      <c r="B48" s="2">
        <v>6221</v>
      </c>
      <c r="C48" s="3" t="s">
        <v>44</v>
      </c>
      <c r="D48" s="12">
        <v>19075125032.95</v>
      </c>
      <c r="E48" s="28"/>
      <c r="F48" s="28"/>
      <c r="G48" s="12">
        <v>19290518026.62</v>
      </c>
      <c r="H48" s="32">
        <f t="shared" si="2"/>
        <v>101.12918260455925</v>
      </c>
      <c r="I48" s="32"/>
    </row>
    <row r="49" spans="1:9" ht="12.75">
      <c r="A49" s="1">
        <v>623</v>
      </c>
      <c r="B49" s="5" t="s">
        <v>2</v>
      </c>
      <c r="C49" s="6" t="s">
        <v>45</v>
      </c>
      <c r="D49" s="4">
        <f>D50</f>
        <v>1807131680.09</v>
      </c>
      <c r="E49" s="25">
        <v>1844294363</v>
      </c>
      <c r="F49" s="25">
        <v>1844294363</v>
      </c>
      <c r="G49" s="4">
        <f>G50</f>
        <v>1840852332.05</v>
      </c>
      <c r="H49" s="31">
        <f t="shared" si="2"/>
        <v>101.86597647152755</v>
      </c>
      <c r="I49" s="31">
        <f>G49/F49*100</f>
        <v>99.81336867806715</v>
      </c>
    </row>
    <row r="50" spans="1:9" ht="25.5">
      <c r="A50" s="1"/>
      <c r="B50" s="2">
        <v>6232</v>
      </c>
      <c r="C50" s="3" t="s">
        <v>46</v>
      </c>
      <c r="D50" s="12">
        <v>1807131680.09</v>
      </c>
      <c r="E50" s="28"/>
      <c r="F50" s="28"/>
      <c r="G50" s="12">
        <v>1840852332.05</v>
      </c>
      <c r="H50" s="32">
        <f t="shared" si="2"/>
        <v>101.86597647152755</v>
      </c>
      <c r="I50" s="32"/>
    </row>
    <row r="51" spans="1:9" ht="25.5">
      <c r="A51" s="1">
        <v>63</v>
      </c>
      <c r="B51" s="16"/>
      <c r="C51" s="17" t="s">
        <v>47</v>
      </c>
      <c r="D51" s="7">
        <f>SUM(D52,D55,D60,D65)</f>
        <v>941286312.69</v>
      </c>
      <c r="E51" s="26">
        <f>SUM(E52,E55,E60,E65)</f>
        <v>1530842103</v>
      </c>
      <c r="F51" s="26">
        <f>SUM(F52,F55,F60,F65)</f>
        <v>1530842103</v>
      </c>
      <c r="G51" s="7">
        <f>SUM(G52,G55,G60,G65)</f>
        <v>1046209609.4</v>
      </c>
      <c r="H51" s="31">
        <f t="shared" si="2"/>
        <v>111.14679936332558</v>
      </c>
      <c r="I51" s="31">
        <f>G51/F51*100</f>
        <v>68.3420979439837</v>
      </c>
    </row>
    <row r="52" spans="1:9" ht="12.75">
      <c r="A52" s="1">
        <v>631</v>
      </c>
      <c r="B52" s="16"/>
      <c r="C52" s="17" t="s">
        <v>48</v>
      </c>
      <c r="D52" s="7">
        <f>SUM(D53:D54)</f>
        <v>39130293.69</v>
      </c>
      <c r="E52" s="26">
        <v>5824253</v>
      </c>
      <c r="F52" s="26">
        <v>5824253</v>
      </c>
      <c r="G52" s="7">
        <f>SUM(G53:G54)</f>
        <v>20024240.990000002</v>
      </c>
      <c r="H52" s="31">
        <f t="shared" si="2"/>
        <v>51.173244823146646</v>
      </c>
      <c r="I52" s="31">
        <f>G52/F52*100</f>
        <v>343.80788386081446</v>
      </c>
    </row>
    <row r="53" spans="1:9" ht="12.75">
      <c r="A53" s="14"/>
      <c r="B53" s="19">
        <v>6311</v>
      </c>
      <c r="C53" s="15" t="s">
        <v>49</v>
      </c>
      <c r="D53" s="12">
        <v>3755724.28</v>
      </c>
      <c r="E53" s="29"/>
      <c r="F53" s="29"/>
      <c r="G53" s="12">
        <v>6882804.32</v>
      </c>
      <c r="H53" s="32">
        <f t="shared" si="2"/>
        <v>183.2617041845255</v>
      </c>
      <c r="I53" s="32"/>
    </row>
    <row r="54" spans="1:9" ht="12.75">
      <c r="A54" s="14"/>
      <c r="B54" s="19">
        <v>6312</v>
      </c>
      <c r="C54" s="15" t="s">
        <v>50</v>
      </c>
      <c r="D54" s="12">
        <v>35374569.41</v>
      </c>
      <c r="E54" s="29"/>
      <c r="F54" s="29"/>
      <c r="G54" s="12">
        <v>13141436.67</v>
      </c>
      <c r="H54" s="32">
        <f t="shared" si="2"/>
        <v>37.149389771187046</v>
      </c>
      <c r="I54" s="32"/>
    </row>
    <row r="55" spans="1:9" ht="25.5">
      <c r="A55" s="1">
        <v>632</v>
      </c>
      <c r="B55" s="2"/>
      <c r="C55" s="6" t="s">
        <v>51</v>
      </c>
      <c r="D55" s="7">
        <f>SUM(D56:D59)</f>
        <v>827431862.53</v>
      </c>
      <c r="E55" s="26">
        <v>1471881200</v>
      </c>
      <c r="F55" s="26">
        <v>1471881200</v>
      </c>
      <c r="G55" s="7">
        <f>SUM(G56:G59)</f>
        <v>947857134.37</v>
      </c>
      <c r="H55" s="31">
        <f t="shared" si="2"/>
        <v>114.55410134579316</v>
      </c>
      <c r="I55" s="31">
        <f>G55/F55*100</f>
        <v>64.39766567913226</v>
      </c>
    </row>
    <row r="56" spans="1:9" ht="12.75">
      <c r="A56" s="14"/>
      <c r="B56" s="14">
        <v>6321</v>
      </c>
      <c r="C56" s="15" t="s">
        <v>52</v>
      </c>
      <c r="D56" s="12">
        <v>65524986.86</v>
      </c>
      <c r="E56" s="29"/>
      <c r="F56" s="29"/>
      <c r="G56" s="12">
        <v>33078888.22</v>
      </c>
      <c r="H56" s="32">
        <f t="shared" si="2"/>
        <v>50.482861279584846</v>
      </c>
      <c r="I56" s="32"/>
    </row>
    <row r="57" spans="1:9" ht="12.75">
      <c r="A57" s="14"/>
      <c r="B57" s="14">
        <v>6322</v>
      </c>
      <c r="C57" s="3" t="s">
        <v>53</v>
      </c>
      <c r="D57" s="12">
        <v>117654.95</v>
      </c>
      <c r="E57" s="28"/>
      <c r="F57" s="28"/>
      <c r="G57" s="12">
        <v>25000</v>
      </c>
      <c r="H57" s="32">
        <f t="shared" si="2"/>
        <v>21.24857475184852</v>
      </c>
      <c r="I57" s="32"/>
    </row>
    <row r="58" spans="1:9" ht="12.75">
      <c r="A58" s="14"/>
      <c r="B58" s="14">
        <v>6323</v>
      </c>
      <c r="C58" s="3" t="s">
        <v>54</v>
      </c>
      <c r="D58" s="12">
        <v>438060442.14</v>
      </c>
      <c r="E58" s="28"/>
      <c r="F58" s="28"/>
      <c r="G58" s="12">
        <v>448080576.76</v>
      </c>
      <c r="H58" s="32">
        <f t="shared" si="2"/>
        <v>102.28738631843814</v>
      </c>
      <c r="I58" s="32"/>
    </row>
    <row r="59" spans="1:9" ht="12.75">
      <c r="A59" s="14"/>
      <c r="B59" s="14">
        <v>6324</v>
      </c>
      <c r="C59" s="3" t="s">
        <v>55</v>
      </c>
      <c r="D59" s="12">
        <v>323728778.58</v>
      </c>
      <c r="E59" s="28"/>
      <c r="F59" s="28"/>
      <c r="G59" s="12">
        <v>466672669.39</v>
      </c>
      <c r="H59" s="32">
        <f t="shared" si="2"/>
        <v>144.1554474819963</v>
      </c>
      <c r="I59" s="32"/>
    </row>
    <row r="60" spans="1:9" ht="12.75">
      <c r="A60" s="1">
        <v>633</v>
      </c>
      <c r="B60" s="16"/>
      <c r="C60" s="17" t="s">
        <v>56</v>
      </c>
      <c r="D60" s="4">
        <f>SUM(D61:D64)</f>
        <v>68504552.6</v>
      </c>
      <c r="E60" s="25">
        <v>49786650</v>
      </c>
      <c r="F60" s="25">
        <v>49786650</v>
      </c>
      <c r="G60" s="7">
        <f>SUM(G61:G64)</f>
        <v>76231768.42</v>
      </c>
      <c r="H60" s="31">
        <f t="shared" si="2"/>
        <v>111.27985736235581</v>
      </c>
      <c r="I60" s="31">
        <f>G60/F60*100</f>
        <v>153.1168865951013</v>
      </c>
    </row>
    <row r="61" spans="1:9" ht="12.75">
      <c r="A61" s="14"/>
      <c r="B61" s="19">
        <v>6331</v>
      </c>
      <c r="C61" s="15" t="s">
        <v>57</v>
      </c>
      <c r="D61" s="12">
        <v>52123512.36</v>
      </c>
      <c r="E61" s="28"/>
      <c r="F61" s="28"/>
      <c r="G61" s="12">
        <v>56080778.43</v>
      </c>
      <c r="H61" s="32">
        <f t="shared" si="2"/>
        <v>107.5920940297892</v>
      </c>
      <c r="I61" s="32"/>
    </row>
    <row r="62" spans="1:9" ht="12.75">
      <c r="A62" s="14"/>
      <c r="B62" s="19">
        <v>6332</v>
      </c>
      <c r="C62" s="15" t="s">
        <v>58</v>
      </c>
      <c r="D62" s="12">
        <v>6407987.83</v>
      </c>
      <c r="E62" s="28"/>
      <c r="F62" s="28"/>
      <c r="G62" s="12">
        <v>2157151.25</v>
      </c>
      <c r="H62" s="32">
        <f t="shared" si="2"/>
        <v>33.66347295325622</v>
      </c>
      <c r="I62" s="32"/>
    </row>
    <row r="63" spans="1:9" ht="25.5">
      <c r="A63" s="14"/>
      <c r="B63" s="19">
        <v>6333</v>
      </c>
      <c r="C63" s="15" t="s">
        <v>59</v>
      </c>
      <c r="D63" s="12">
        <v>9864995.32</v>
      </c>
      <c r="E63" s="28"/>
      <c r="F63" s="28"/>
      <c r="G63" s="12">
        <v>17993838.74</v>
      </c>
      <c r="H63" s="32"/>
      <c r="I63" s="32"/>
    </row>
    <row r="64" spans="1:9" ht="25.5">
      <c r="A64" s="14"/>
      <c r="B64" s="19">
        <v>6334</v>
      </c>
      <c r="C64" s="15" t="s">
        <v>60</v>
      </c>
      <c r="D64" s="12">
        <v>108057.09</v>
      </c>
      <c r="E64" s="28"/>
      <c r="F64" s="28"/>
      <c r="G64" s="12"/>
      <c r="H64" s="32"/>
      <c r="I64" s="32"/>
    </row>
    <row r="65" spans="1:9" ht="25.5">
      <c r="A65" s="1">
        <v>634</v>
      </c>
      <c r="B65" s="16"/>
      <c r="C65" s="17" t="s">
        <v>61</v>
      </c>
      <c r="D65" s="4">
        <f>D66+D67</f>
        <v>6219603.87</v>
      </c>
      <c r="E65" s="25">
        <v>3350000</v>
      </c>
      <c r="F65" s="25">
        <v>3350000</v>
      </c>
      <c r="G65" s="4">
        <f>G66+G67</f>
        <v>2096465.62</v>
      </c>
      <c r="H65" s="31">
        <f aca="true" t="shared" si="3" ref="H65:H72">G65/D65*100</f>
        <v>33.707381753236966</v>
      </c>
      <c r="I65" s="31">
        <f>G65/F65*100</f>
        <v>62.5810632835821</v>
      </c>
    </row>
    <row r="66" spans="1:9" ht="25.5">
      <c r="A66" s="1"/>
      <c r="B66" s="19">
        <v>6341</v>
      </c>
      <c r="C66" s="15" t="s">
        <v>62</v>
      </c>
      <c r="D66" s="12">
        <v>4795583.62</v>
      </c>
      <c r="E66" s="28"/>
      <c r="F66" s="28"/>
      <c r="G66" s="12">
        <v>1600000</v>
      </c>
      <c r="H66" s="32">
        <f t="shared" si="3"/>
        <v>33.36403088306486</v>
      </c>
      <c r="I66" s="32"/>
    </row>
    <row r="67" spans="1:9" ht="25.5">
      <c r="A67" s="14"/>
      <c r="B67" s="19">
        <v>6342</v>
      </c>
      <c r="C67" s="15" t="s">
        <v>63</v>
      </c>
      <c r="D67" s="12">
        <v>1424020.25</v>
      </c>
      <c r="E67" s="28"/>
      <c r="F67" s="28"/>
      <c r="G67" s="12">
        <v>496465.62</v>
      </c>
      <c r="H67" s="32">
        <f t="shared" si="3"/>
        <v>34.863662928950625</v>
      </c>
      <c r="I67" s="32"/>
    </row>
    <row r="68" spans="1:9" ht="12.75">
      <c r="A68" s="1">
        <v>64</v>
      </c>
      <c r="B68" s="5" t="s">
        <v>2</v>
      </c>
      <c r="C68" s="6" t="s">
        <v>64</v>
      </c>
      <c r="D68" s="4">
        <f>D69+D77+D82</f>
        <v>2063382571.97</v>
      </c>
      <c r="E68" s="25">
        <f>E69+E77+E82</f>
        <v>2370081399</v>
      </c>
      <c r="F68" s="25">
        <f>F69+F77+F82</f>
        <v>2370081399</v>
      </c>
      <c r="G68" s="4">
        <f>+G69+G77+G82</f>
        <v>2061569264.8899999</v>
      </c>
      <c r="H68" s="31">
        <f t="shared" si="3"/>
        <v>99.91211968615839</v>
      </c>
      <c r="I68" s="31">
        <f>G68/F68*100</f>
        <v>86.98305744941209</v>
      </c>
    </row>
    <row r="69" spans="1:9" ht="12.75">
      <c r="A69" s="1">
        <v>641</v>
      </c>
      <c r="B69" s="5" t="s">
        <v>2</v>
      </c>
      <c r="C69" s="6" t="s">
        <v>65</v>
      </c>
      <c r="D69" s="4">
        <f>SUM(D70:D76)</f>
        <v>1086363706.59</v>
      </c>
      <c r="E69" s="25">
        <v>1084239602</v>
      </c>
      <c r="F69" s="25">
        <v>1084239602</v>
      </c>
      <c r="G69" s="4">
        <f>SUM(G70:G76)</f>
        <v>706987788.92</v>
      </c>
      <c r="H69" s="31">
        <f t="shared" si="3"/>
        <v>65.07836966858663</v>
      </c>
      <c r="I69" s="31">
        <f>G69/F69*100</f>
        <v>65.20586294910117</v>
      </c>
    </row>
    <row r="70" spans="1:9" ht="12.75">
      <c r="A70" s="1"/>
      <c r="B70" s="2">
        <v>6412</v>
      </c>
      <c r="C70" s="3" t="s">
        <v>66</v>
      </c>
      <c r="D70" s="11">
        <v>8658.23</v>
      </c>
      <c r="E70" s="28"/>
      <c r="F70" s="28"/>
      <c r="G70" s="11">
        <v>834.29</v>
      </c>
      <c r="H70" s="32">
        <f t="shared" si="3"/>
        <v>9.635803160692197</v>
      </c>
      <c r="I70" s="32"/>
    </row>
    <row r="71" spans="1:9" ht="12.75">
      <c r="A71" s="14"/>
      <c r="B71" s="2">
        <v>6413</v>
      </c>
      <c r="C71" s="3" t="s">
        <v>67</v>
      </c>
      <c r="D71" s="12">
        <v>22881099.85</v>
      </c>
      <c r="E71" s="28"/>
      <c r="F71" s="28"/>
      <c r="G71" s="12">
        <v>9645593.17</v>
      </c>
      <c r="H71" s="32">
        <f t="shared" si="3"/>
        <v>42.15528638585089</v>
      </c>
      <c r="I71" s="32"/>
    </row>
    <row r="72" spans="1:9" ht="12.75">
      <c r="A72" s="14"/>
      <c r="B72" s="2">
        <v>6414</v>
      </c>
      <c r="C72" s="3" t="s">
        <v>68</v>
      </c>
      <c r="D72" s="12">
        <v>15204779.93</v>
      </c>
      <c r="E72" s="28"/>
      <c r="F72" s="28"/>
      <c r="G72" s="12">
        <v>8753324.21</v>
      </c>
      <c r="H72" s="32">
        <f t="shared" si="3"/>
        <v>57.56955543124393</v>
      </c>
      <c r="I72" s="32"/>
    </row>
    <row r="73" spans="1:9" ht="25.5">
      <c r="A73" s="14"/>
      <c r="B73" s="2">
        <v>6415</v>
      </c>
      <c r="C73" s="3" t="s">
        <v>69</v>
      </c>
      <c r="D73" s="12">
        <v>123721390.55</v>
      </c>
      <c r="E73" s="28"/>
      <c r="F73" s="28"/>
      <c r="G73" s="12">
        <v>6798306.59</v>
      </c>
      <c r="H73" s="32"/>
      <c r="I73" s="32"/>
    </row>
    <row r="74" spans="1:9" ht="12.75">
      <c r="A74" s="14"/>
      <c r="B74" s="2">
        <v>6416</v>
      </c>
      <c r="C74" s="3" t="s">
        <v>70</v>
      </c>
      <c r="D74" s="12">
        <v>286579199.27</v>
      </c>
      <c r="E74" s="28"/>
      <c r="F74" s="28"/>
      <c r="G74" s="12">
        <v>14941899.21</v>
      </c>
      <c r="H74" s="32">
        <f aca="true" t="shared" si="4" ref="H74:H112">G74/D74*100</f>
        <v>5.213881275424502</v>
      </c>
      <c r="I74" s="32"/>
    </row>
    <row r="75" spans="1:9" ht="29.25" customHeight="1">
      <c r="A75" s="14"/>
      <c r="B75" s="2">
        <v>6417</v>
      </c>
      <c r="C75" s="15" t="s">
        <v>71</v>
      </c>
      <c r="D75" s="11">
        <v>637227818.5</v>
      </c>
      <c r="E75" s="28"/>
      <c r="F75" s="28"/>
      <c r="G75" s="11">
        <v>666833850.41</v>
      </c>
      <c r="H75" s="32">
        <f t="shared" si="4"/>
        <v>104.64606708158017</v>
      </c>
      <c r="I75" s="32"/>
    </row>
    <row r="76" spans="1:9" ht="12.75">
      <c r="A76" s="14"/>
      <c r="B76" s="2">
        <v>6419</v>
      </c>
      <c r="C76" s="3" t="s">
        <v>72</v>
      </c>
      <c r="D76" s="12">
        <v>740760.26</v>
      </c>
      <c r="E76" s="28"/>
      <c r="F76" s="28"/>
      <c r="G76" s="12">
        <v>13981.04</v>
      </c>
      <c r="H76" s="32"/>
      <c r="I76" s="32"/>
    </row>
    <row r="77" spans="1:9" ht="12.75">
      <c r="A77" s="1">
        <v>642</v>
      </c>
      <c r="B77" s="5" t="s">
        <v>2</v>
      </c>
      <c r="C77" s="6" t="s">
        <v>73</v>
      </c>
      <c r="D77" s="4">
        <f>D78+D79+D80+D81</f>
        <v>900079330.87</v>
      </c>
      <c r="E77" s="25">
        <v>1241973039</v>
      </c>
      <c r="F77" s="25">
        <v>1241973039</v>
      </c>
      <c r="G77" s="4">
        <f>G78+G79+G80+G81</f>
        <v>1313767513.32</v>
      </c>
      <c r="H77" s="31">
        <f t="shared" si="4"/>
        <v>145.96130232766666</v>
      </c>
      <c r="I77" s="31">
        <f>G77/F77*100</f>
        <v>105.780678973338</v>
      </c>
    </row>
    <row r="78" spans="1:9" ht="12.75">
      <c r="A78" s="14"/>
      <c r="B78" s="2">
        <v>6421</v>
      </c>
      <c r="C78" s="3" t="s">
        <v>74</v>
      </c>
      <c r="D78" s="12">
        <v>541769904.85</v>
      </c>
      <c r="E78" s="28"/>
      <c r="F78" s="28"/>
      <c r="G78" s="12">
        <v>909446892.68</v>
      </c>
      <c r="H78" s="32">
        <f t="shared" si="4"/>
        <v>167.86589371954847</v>
      </c>
      <c r="I78" s="32"/>
    </row>
    <row r="79" spans="1:9" ht="12.75">
      <c r="A79" s="14"/>
      <c r="B79" s="2">
        <v>6422</v>
      </c>
      <c r="C79" s="3" t="s">
        <v>75</v>
      </c>
      <c r="D79" s="12">
        <v>77723625.56</v>
      </c>
      <c r="E79" s="28"/>
      <c r="F79" s="28"/>
      <c r="G79" s="12">
        <v>60172517.8</v>
      </c>
      <c r="H79" s="32">
        <f t="shared" si="4"/>
        <v>77.41856786331829</v>
      </c>
      <c r="I79" s="32"/>
    </row>
    <row r="80" spans="1:9" ht="12.75">
      <c r="A80" s="14"/>
      <c r="B80" s="2">
        <v>6423</v>
      </c>
      <c r="C80" s="3" t="s">
        <v>379</v>
      </c>
      <c r="D80" s="12">
        <v>280393611.33</v>
      </c>
      <c r="E80" s="28"/>
      <c r="F80" s="28"/>
      <c r="G80" s="12">
        <v>304523022.27</v>
      </c>
      <c r="H80" s="32">
        <f t="shared" si="4"/>
        <v>108.60554947223875</v>
      </c>
      <c r="I80" s="32"/>
    </row>
    <row r="81" spans="1:9" ht="12.75">
      <c r="A81" s="14"/>
      <c r="B81" s="2">
        <v>6429</v>
      </c>
      <c r="C81" s="3" t="s">
        <v>76</v>
      </c>
      <c r="D81" s="12">
        <v>192189.13</v>
      </c>
      <c r="E81" s="28"/>
      <c r="F81" s="28"/>
      <c r="G81" s="12">
        <v>39625080.57</v>
      </c>
      <c r="H81" s="32"/>
      <c r="I81" s="32"/>
    </row>
    <row r="82" spans="1:9" s="20" customFormat="1" ht="12.75">
      <c r="A82" s="1">
        <v>643</v>
      </c>
      <c r="B82" s="5"/>
      <c r="C82" s="6" t="s">
        <v>77</v>
      </c>
      <c r="D82" s="4">
        <f>SUM(D83:D86)</f>
        <v>76939534.50999999</v>
      </c>
      <c r="E82" s="25">
        <v>43868758</v>
      </c>
      <c r="F82" s="25">
        <v>43868758</v>
      </c>
      <c r="G82" s="7">
        <f>SUM(G83:G86)</f>
        <v>40813962.65</v>
      </c>
      <c r="H82" s="31">
        <f t="shared" si="4"/>
        <v>53.0468021543532</v>
      </c>
      <c r="I82" s="31">
        <f>G82/F82*100</f>
        <v>93.03651279573495</v>
      </c>
    </row>
    <row r="83" spans="1:9" ht="25.5">
      <c r="A83" s="14"/>
      <c r="B83" s="2">
        <v>6432</v>
      </c>
      <c r="C83" s="3" t="s">
        <v>78</v>
      </c>
      <c r="D83" s="12">
        <v>18329324.68</v>
      </c>
      <c r="E83" s="28"/>
      <c r="F83" s="28"/>
      <c r="G83" s="12">
        <v>18080893.37</v>
      </c>
      <c r="H83" s="32"/>
      <c r="I83" s="32"/>
    </row>
    <row r="84" spans="1:9" ht="25.5">
      <c r="A84" s="14"/>
      <c r="B84" s="2">
        <v>6434</v>
      </c>
      <c r="C84" s="3" t="s">
        <v>79</v>
      </c>
      <c r="D84" s="12">
        <v>58610209.83</v>
      </c>
      <c r="E84" s="28"/>
      <c r="F84" s="28"/>
      <c r="G84" s="12">
        <v>22258675.27</v>
      </c>
      <c r="H84" s="32">
        <f t="shared" si="4"/>
        <v>37.977470707853975</v>
      </c>
      <c r="I84" s="32"/>
    </row>
    <row r="85" spans="1:9" ht="25.5">
      <c r="A85" s="14"/>
      <c r="B85" s="2">
        <v>6436</v>
      </c>
      <c r="C85" s="3" t="s">
        <v>80</v>
      </c>
      <c r="D85" s="12">
        <v>0</v>
      </c>
      <c r="E85" s="28"/>
      <c r="F85" s="28"/>
      <c r="G85" s="12">
        <v>0</v>
      </c>
      <c r="H85" s="32"/>
      <c r="I85" s="32"/>
    </row>
    <row r="86" spans="1:9" ht="25.5">
      <c r="A86" s="14"/>
      <c r="B86" s="2">
        <v>6437</v>
      </c>
      <c r="C86" s="3" t="s">
        <v>386</v>
      </c>
      <c r="D86" s="11"/>
      <c r="E86" s="28"/>
      <c r="F86" s="28"/>
      <c r="G86" s="12">
        <v>474394.01</v>
      </c>
      <c r="H86" s="32"/>
      <c r="I86" s="32"/>
    </row>
    <row r="87" spans="1:9" ht="25.5">
      <c r="A87" s="1">
        <v>65</v>
      </c>
      <c r="B87" s="5" t="s">
        <v>2</v>
      </c>
      <c r="C87" s="6" t="s">
        <v>81</v>
      </c>
      <c r="D87" s="7">
        <f>SUM(D88,D92)</f>
        <v>3767450257</v>
      </c>
      <c r="E87" s="26">
        <f>SUM(E88,E92)</f>
        <v>3661601923</v>
      </c>
      <c r="F87" s="26">
        <f>SUM(F88,F92)</f>
        <v>3661601923</v>
      </c>
      <c r="G87" s="7">
        <f>SUM(G88,G92)</f>
        <v>3668067688.1000004</v>
      </c>
      <c r="H87" s="31">
        <f t="shared" si="4"/>
        <v>97.36207349479015</v>
      </c>
      <c r="I87" s="31">
        <f>G87/F87*100</f>
        <v>100.17658296111836</v>
      </c>
    </row>
    <row r="88" spans="1:9" ht="12.75">
      <c r="A88" s="1">
        <v>651</v>
      </c>
      <c r="B88" s="5" t="s">
        <v>2</v>
      </c>
      <c r="C88" s="6" t="s">
        <v>82</v>
      </c>
      <c r="D88" s="4">
        <f>SUM(D89:D91)</f>
        <v>832488218.24</v>
      </c>
      <c r="E88" s="25">
        <v>645682058</v>
      </c>
      <c r="F88" s="25">
        <v>645682058</v>
      </c>
      <c r="G88" s="4">
        <f>SUM(G89:G91)</f>
        <v>670561680.27</v>
      </c>
      <c r="H88" s="31">
        <f t="shared" si="4"/>
        <v>80.5490895339833</v>
      </c>
      <c r="I88" s="31">
        <f>G88/F88*100</f>
        <v>103.85323116257321</v>
      </c>
    </row>
    <row r="89" spans="1:9" ht="12.75">
      <c r="A89" s="14"/>
      <c r="B89" s="2">
        <v>6511</v>
      </c>
      <c r="C89" s="3" t="s">
        <v>83</v>
      </c>
      <c r="D89" s="12">
        <v>333606713.63</v>
      </c>
      <c r="E89" s="28"/>
      <c r="F89" s="28"/>
      <c r="G89" s="12">
        <v>361840167.33</v>
      </c>
      <c r="H89" s="32">
        <f t="shared" si="4"/>
        <v>108.46309517958726</v>
      </c>
      <c r="I89" s="32"/>
    </row>
    <row r="90" spans="1:9" ht="12.75">
      <c r="A90" s="14"/>
      <c r="B90" s="2">
        <v>6513</v>
      </c>
      <c r="C90" s="3" t="s">
        <v>84</v>
      </c>
      <c r="D90" s="12">
        <v>138214917.5</v>
      </c>
      <c r="E90" s="28"/>
      <c r="F90" s="28"/>
      <c r="G90" s="12">
        <v>88873383.12</v>
      </c>
      <c r="H90" s="32">
        <f t="shared" si="4"/>
        <v>64.30086182267554</v>
      </c>
      <c r="I90" s="32"/>
    </row>
    <row r="91" spans="1:9" ht="12.75">
      <c r="A91" s="14"/>
      <c r="B91" s="2">
        <v>6514</v>
      </c>
      <c r="C91" s="3" t="s">
        <v>370</v>
      </c>
      <c r="D91" s="12">
        <v>360666587.11</v>
      </c>
      <c r="E91" s="28"/>
      <c r="F91" s="28"/>
      <c r="G91" s="12">
        <v>219848129.82</v>
      </c>
      <c r="H91" s="32">
        <f t="shared" si="4"/>
        <v>60.95605683399453</v>
      </c>
      <c r="I91" s="32"/>
    </row>
    <row r="92" spans="1:11" ht="12.75">
      <c r="A92" s="1">
        <v>652</v>
      </c>
      <c r="B92" s="5" t="s">
        <v>2</v>
      </c>
      <c r="C92" s="6" t="s">
        <v>85</v>
      </c>
      <c r="D92" s="4">
        <f>SUM(D93:D95)</f>
        <v>2934962038.76</v>
      </c>
      <c r="E92" s="25">
        <v>3015919865</v>
      </c>
      <c r="F92" s="25">
        <v>3015919865</v>
      </c>
      <c r="G92" s="4">
        <f>SUM(G93:G95)</f>
        <v>2997506007.8300004</v>
      </c>
      <c r="H92" s="31">
        <f t="shared" si="4"/>
        <v>102.13099754763522</v>
      </c>
      <c r="I92" s="31">
        <f>G92/F92*100</f>
        <v>99.38944474673568</v>
      </c>
      <c r="K92" s="9"/>
    </row>
    <row r="93" spans="1:9" ht="12.75">
      <c r="A93" s="14"/>
      <c r="B93" s="2">
        <v>6521</v>
      </c>
      <c r="C93" s="3" t="s">
        <v>86</v>
      </c>
      <c r="D93" s="12">
        <v>584131073.6</v>
      </c>
      <c r="E93" s="28"/>
      <c r="F93" s="28"/>
      <c r="G93" s="12">
        <v>630775890.05</v>
      </c>
      <c r="H93" s="32">
        <f t="shared" si="4"/>
        <v>107.9853338673678</v>
      </c>
      <c r="I93" s="32"/>
    </row>
    <row r="94" spans="1:9" ht="12.75">
      <c r="A94" s="14"/>
      <c r="B94" s="2">
        <v>6526</v>
      </c>
      <c r="C94" s="3" t="s">
        <v>87</v>
      </c>
      <c r="D94" s="12">
        <v>2349571075.86</v>
      </c>
      <c r="E94" s="28"/>
      <c r="F94" s="28"/>
      <c r="G94" s="12">
        <v>2364516555.75</v>
      </c>
      <c r="H94" s="32">
        <f t="shared" si="4"/>
        <v>100.63609396810989</v>
      </c>
      <c r="I94" s="32"/>
    </row>
    <row r="95" spans="1:9" ht="12.75">
      <c r="A95" s="14"/>
      <c r="B95" s="2">
        <v>6527</v>
      </c>
      <c r="C95" s="3" t="s">
        <v>88</v>
      </c>
      <c r="D95" s="12">
        <v>1259889.3</v>
      </c>
      <c r="E95" s="28"/>
      <c r="F95" s="28"/>
      <c r="G95" s="12">
        <v>2213562.03</v>
      </c>
      <c r="H95" s="32"/>
      <c r="I95" s="32"/>
    </row>
    <row r="96" spans="1:9" s="19" customFormat="1" ht="25.5">
      <c r="A96" s="1">
        <v>66</v>
      </c>
      <c r="B96" s="5" t="s">
        <v>2</v>
      </c>
      <c r="C96" s="6" t="s">
        <v>89</v>
      </c>
      <c r="D96" s="4">
        <f>+D97+D100</f>
        <v>69470684.57</v>
      </c>
      <c r="E96" s="25">
        <f>+E97+E100</f>
        <v>70087351</v>
      </c>
      <c r="F96" s="25">
        <f>+F97+F100</f>
        <v>70087351</v>
      </c>
      <c r="G96" s="4">
        <f>+G97+G100</f>
        <v>79197550.05000001</v>
      </c>
      <c r="H96" s="31">
        <f t="shared" si="4"/>
        <v>114.00139575449128</v>
      </c>
      <c r="I96" s="31">
        <f>G96/F96*100</f>
        <v>112.99834980209198</v>
      </c>
    </row>
    <row r="97" spans="1:9" ht="25.5">
      <c r="A97" s="1">
        <v>661</v>
      </c>
      <c r="B97" s="5" t="s">
        <v>2</v>
      </c>
      <c r="C97" s="17" t="s">
        <v>90</v>
      </c>
      <c r="D97" s="4">
        <f>D98+D99</f>
        <v>50376164.37</v>
      </c>
      <c r="E97" s="25">
        <v>55052935</v>
      </c>
      <c r="F97" s="25">
        <v>55052935</v>
      </c>
      <c r="G97" s="4">
        <f>G98+G99</f>
        <v>50850772.730000004</v>
      </c>
      <c r="H97" s="31">
        <f t="shared" si="4"/>
        <v>100.94212881416324</v>
      </c>
      <c r="I97" s="31">
        <f>G97/F97*100</f>
        <v>92.36705132977924</v>
      </c>
    </row>
    <row r="98" spans="1:9" ht="12.75">
      <c r="A98" s="14"/>
      <c r="B98" s="19">
        <v>6614</v>
      </c>
      <c r="C98" s="15" t="s">
        <v>91</v>
      </c>
      <c r="D98" s="11">
        <v>839102.18</v>
      </c>
      <c r="E98" s="28"/>
      <c r="F98" s="28"/>
      <c r="G98" s="11">
        <v>2070018.17</v>
      </c>
      <c r="H98" s="32">
        <f t="shared" si="4"/>
        <v>246.69440973207816</v>
      </c>
      <c r="I98" s="32"/>
    </row>
    <row r="99" spans="1:9" ht="12.75">
      <c r="A99" s="14"/>
      <c r="B99" s="19">
        <v>6615</v>
      </c>
      <c r="C99" s="15" t="s">
        <v>92</v>
      </c>
      <c r="D99" s="11">
        <v>49537062.19</v>
      </c>
      <c r="E99" s="28"/>
      <c r="F99" s="28"/>
      <c r="G99" s="11">
        <v>48780754.56</v>
      </c>
      <c r="H99" s="32">
        <f t="shared" si="4"/>
        <v>98.47324892400933</v>
      </c>
      <c r="I99" s="32"/>
    </row>
    <row r="100" spans="1:9" ht="25.5">
      <c r="A100" s="1">
        <v>663</v>
      </c>
      <c r="B100" s="5" t="s">
        <v>2</v>
      </c>
      <c r="C100" s="6" t="s">
        <v>93</v>
      </c>
      <c r="D100" s="7">
        <f>D101+D102</f>
        <v>19094520.2</v>
      </c>
      <c r="E100" s="26">
        <v>15034416</v>
      </c>
      <c r="F100" s="26">
        <v>15034416</v>
      </c>
      <c r="G100" s="7">
        <f>G101+G102</f>
        <v>28346777.32</v>
      </c>
      <c r="H100" s="31">
        <f t="shared" si="4"/>
        <v>148.45503852985004</v>
      </c>
      <c r="I100" s="31">
        <f>G100/F100*100</f>
        <v>188.5459157176441</v>
      </c>
    </row>
    <row r="101" spans="1:9" ht="12.75">
      <c r="A101" s="14"/>
      <c r="B101" s="2">
        <v>6631</v>
      </c>
      <c r="C101" s="3" t="s">
        <v>94</v>
      </c>
      <c r="D101" s="11">
        <v>15472317.9</v>
      </c>
      <c r="E101" s="28"/>
      <c r="F101" s="28"/>
      <c r="G101" s="11">
        <v>25500413.52</v>
      </c>
      <c r="H101" s="32">
        <f t="shared" si="4"/>
        <v>164.8131436079141</v>
      </c>
      <c r="I101" s="32"/>
    </row>
    <row r="102" spans="1:9" ht="12.75">
      <c r="A102" s="14"/>
      <c r="B102" s="2">
        <v>6632</v>
      </c>
      <c r="C102" s="3" t="s">
        <v>95</v>
      </c>
      <c r="D102" s="11">
        <v>3622202.3</v>
      </c>
      <c r="E102" s="28"/>
      <c r="F102" s="28"/>
      <c r="G102" s="11">
        <v>2846363.8</v>
      </c>
      <c r="H102" s="32">
        <f t="shared" si="4"/>
        <v>78.58102790117492</v>
      </c>
      <c r="I102" s="32"/>
    </row>
    <row r="103" spans="1:9" s="20" customFormat="1" ht="12.75">
      <c r="A103" s="1">
        <v>68</v>
      </c>
      <c r="B103" s="5"/>
      <c r="C103" s="6" t="s">
        <v>96</v>
      </c>
      <c r="D103" s="4">
        <f>+D104+D113</f>
        <v>534434084.16999996</v>
      </c>
      <c r="E103" s="25">
        <f>+E104+E113</f>
        <v>531584818</v>
      </c>
      <c r="F103" s="25">
        <f>+F104+F113</f>
        <v>531584818</v>
      </c>
      <c r="G103" s="4">
        <f>+G104+G113</f>
        <v>525955429.62</v>
      </c>
      <c r="H103" s="31">
        <f t="shared" si="4"/>
        <v>98.41352660671565</v>
      </c>
      <c r="I103" s="31">
        <f>G103/F103*100</f>
        <v>98.94101784148395</v>
      </c>
    </row>
    <row r="104" spans="1:9" s="20" customFormat="1" ht="12.75">
      <c r="A104" s="1">
        <v>681</v>
      </c>
      <c r="B104" s="5"/>
      <c r="C104" s="6" t="s">
        <v>97</v>
      </c>
      <c r="D104" s="4">
        <f>SUM(D105:D112)</f>
        <v>517868866.64</v>
      </c>
      <c r="E104" s="25">
        <v>521034047</v>
      </c>
      <c r="F104" s="25">
        <v>521034047</v>
      </c>
      <c r="G104" s="4">
        <f>SUM(G105:G112)</f>
        <v>514051148.1</v>
      </c>
      <c r="H104" s="31">
        <f t="shared" si="4"/>
        <v>99.26280207482449</v>
      </c>
      <c r="I104" s="31">
        <f>G104/F104*100</f>
        <v>98.65979988444019</v>
      </c>
    </row>
    <row r="105" spans="1:9" ht="12.75">
      <c r="A105" s="14"/>
      <c r="B105" s="2">
        <v>6811</v>
      </c>
      <c r="C105" s="3" t="s">
        <v>98</v>
      </c>
      <c r="D105" s="11">
        <v>46678265.01</v>
      </c>
      <c r="E105" s="28"/>
      <c r="F105" s="28"/>
      <c r="G105" s="11">
        <v>28028845.24</v>
      </c>
      <c r="H105" s="32">
        <f t="shared" si="4"/>
        <v>60.04688741964876</v>
      </c>
      <c r="I105" s="32"/>
    </row>
    <row r="106" spans="1:9" ht="12.75">
      <c r="A106" s="14"/>
      <c r="B106" s="2">
        <v>6812</v>
      </c>
      <c r="C106" s="3" t="s">
        <v>99</v>
      </c>
      <c r="D106" s="11">
        <v>4481898.57</v>
      </c>
      <c r="E106" s="28"/>
      <c r="F106" s="28"/>
      <c r="G106" s="11">
        <v>3666554.6</v>
      </c>
      <c r="H106" s="32">
        <f t="shared" si="4"/>
        <v>81.80806733428597</v>
      </c>
      <c r="I106" s="32"/>
    </row>
    <row r="107" spans="1:9" ht="12.75">
      <c r="A107" s="14"/>
      <c r="B107" s="2">
        <v>6813</v>
      </c>
      <c r="C107" s="3" t="s">
        <v>100</v>
      </c>
      <c r="D107" s="11">
        <v>33042665.01</v>
      </c>
      <c r="E107" s="28"/>
      <c r="F107" s="28"/>
      <c r="G107" s="11">
        <v>37540769.08</v>
      </c>
      <c r="H107" s="32">
        <f t="shared" si="4"/>
        <v>113.61301840707671</v>
      </c>
      <c r="I107" s="32"/>
    </row>
    <row r="108" spans="1:9" ht="25.5">
      <c r="A108" s="14"/>
      <c r="B108" s="2">
        <v>6814</v>
      </c>
      <c r="C108" s="3" t="s">
        <v>101</v>
      </c>
      <c r="D108" s="11">
        <v>3780.18</v>
      </c>
      <c r="E108" s="28"/>
      <c r="F108" s="28"/>
      <c r="G108" s="11">
        <v>19014.5</v>
      </c>
      <c r="H108" s="32">
        <f t="shared" si="4"/>
        <v>503.00514790300997</v>
      </c>
      <c r="I108" s="32"/>
    </row>
    <row r="109" spans="1:9" ht="12.75">
      <c r="A109" s="14"/>
      <c r="B109" s="2">
        <v>6815</v>
      </c>
      <c r="C109" s="3" t="s">
        <v>102</v>
      </c>
      <c r="D109" s="11">
        <v>260257145.58</v>
      </c>
      <c r="E109" s="28"/>
      <c r="F109" s="28"/>
      <c r="G109" s="11">
        <v>262604494.06</v>
      </c>
      <c r="H109" s="32">
        <f t="shared" si="4"/>
        <v>100.90193430607593</v>
      </c>
      <c r="I109" s="32"/>
    </row>
    <row r="110" spans="1:9" ht="12.75">
      <c r="A110" s="14"/>
      <c r="B110" s="2">
        <v>6816</v>
      </c>
      <c r="C110" s="3" t="s">
        <v>103</v>
      </c>
      <c r="D110" s="11">
        <v>20740150.36</v>
      </c>
      <c r="E110" s="28"/>
      <c r="F110" s="28"/>
      <c r="G110" s="11">
        <v>30071650.8</v>
      </c>
      <c r="H110" s="32">
        <f t="shared" si="4"/>
        <v>144.9924435359783</v>
      </c>
      <c r="I110" s="32"/>
    </row>
    <row r="111" spans="1:9" ht="12.75">
      <c r="A111" s="14"/>
      <c r="B111" s="2">
        <v>6818</v>
      </c>
      <c r="C111" s="3" t="s">
        <v>104</v>
      </c>
      <c r="D111" s="11">
        <v>819602.02</v>
      </c>
      <c r="E111" s="28"/>
      <c r="F111" s="28"/>
      <c r="G111" s="11">
        <v>2316505.52</v>
      </c>
      <c r="H111" s="32"/>
      <c r="I111" s="32"/>
    </row>
    <row r="112" spans="1:9" ht="12.75">
      <c r="A112" s="14"/>
      <c r="B112" s="2">
        <v>6819</v>
      </c>
      <c r="C112" s="3" t="s">
        <v>105</v>
      </c>
      <c r="D112" s="11">
        <v>151845359.91</v>
      </c>
      <c r="E112" s="28"/>
      <c r="F112" s="28"/>
      <c r="G112" s="11">
        <v>149803314.3</v>
      </c>
      <c r="H112" s="32">
        <f t="shared" si="4"/>
        <v>98.65518076336984</v>
      </c>
      <c r="I112" s="32"/>
    </row>
    <row r="113" spans="1:9" s="20" customFormat="1" ht="12.75">
      <c r="A113" s="1">
        <v>683</v>
      </c>
      <c r="B113" s="5"/>
      <c r="C113" s="6" t="s">
        <v>106</v>
      </c>
      <c r="D113" s="4">
        <f>D114</f>
        <v>16565217.53</v>
      </c>
      <c r="E113" s="25">
        <v>10550771</v>
      </c>
      <c r="F113" s="25">
        <v>10550771</v>
      </c>
      <c r="G113" s="4">
        <f>G114</f>
        <v>11904281.52</v>
      </c>
      <c r="H113" s="31"/>
      <c r="I113" s="31">
        <f>G113/F113*100</f>
        <v>112.82854608445203</v>
      </c>
    </row>
    <row r="114" spans="1:9" ht="12.75">
      <c r="A114" s="14"/>
      <c r="B114" s="2">
        <v>6831</v>
      </c>
      <c r="C114" s="3" t="s">
        <v>106</v>
      </c>
      <c r="D114" s="11">
        <v>16565217.53</v>
      </c>
      <c r="E114" s="28"/>
      <c r="F114" s="28"/>
      <c r="G114" s="11">
        <v>11904281.52</v>
      </c>
      <c r="H114" s="32"/>
      <c r="I114" s="32"/>
    </row>
    <row r="115" spans="1:9" ht="12.75">
      <c r="A115" s="1"/>
      <c r="B115" s="5"/>
      <c r="C115" s="6"/>
      <c r="D115" s="11"/>
      <c r="E115" s="28"/>
      <c r="F115" s="28"/>
      <c r="G115" s="11"/>
      <c r="H115" s="31"/>
      <c r="I115" s="31"/>
    </row>
    <row r="116" spans="1:9" ht="12.75">
      <c r="A116" s="1" t="s">
        <v>107</v>
      </c>
      <c r="B116" s="5"/>
      <c r="C116" s="6"/>
      <c r="D116" s="4"/>
      <c r="E116" s="25"/>
      <c r="F116" s="25"/>
      <c r="G116" s="11"/>
      <c r="H116" s="31"/>
      <c r="I116" s="31"/>
    </row>
    <row r="117" spans="1:9" ht="25.5" customHeight="1">
      <c r="A117" s="87" t="s">
        <v>388</v>
      </c>
      <c r="B117" s="87"/>
      <c r="C117" s="87"/>
      <c r="D117" s="83" t="s">
        <v>382</v>
      </c>
      <c r="E117" s="38" t="s">
        <v>383</v>
      </c>
      <c r="F117" s="38" t="s">
        <v>384</v>
      </c>
      <c r="G117" s="38" t="s">
        <v>385</v>
      </c>
      <c r="H117" s="39" t="s">
        <v>131</v>
      </c>
      <c r="I117" s="39" t="s">
        <v>131</v>
      </c>
    </row>
    <row r="118" spans="1:9" ht="13.5" customHeight="1">
      <c r="A118" s="88">
        <v>1</v>
      </c>
      <c r="B118" s="88"/>
      <c r="C118" s="88"/>
      <c r="D118" s="69">
        <v>2</v>
      </c>
      <c r="E118" s="69">
        <v>3</v>
      </c>
      <c r="F118" s="69">
        <v>4</v>
      </c>
      <c r="G118" s="69">
        <v>5</v>
      </c>
      <c r="H118" s="70" t="s">
        <v>389</v>
      </c>
      <c r="I118" s="70" t="s">
        <v>390</v>
      </c>
    </row>
    <row r="119" spans="1:10" ht="25.5">
      <c r="A119" s="1">
        <v>7</v>
      </c>
      <c r="B119" s="16" t="s">
        <v>2</v>
      </c>
      <c r="C119" s="21" t="s">
        <v>107</v>
      </c>
      <c r="D119" s="4">
        <f>D120+D124+D139</f>
        <v>347008007.12</v>
      </c>
      <c r="E119" s="25">
        <f>E120+E124+E139</f>
        <v>284685053</v>
      </c>
      <c r="F119" s="25">
        <f>F120+F124+F139</f>
        <v>284685053</v>
      </c>
      <c r="G119" s="4">
        <f>G120+G124+G139</f>
        <v>278356084.32</v>
      </c>
      <c r="H119" s="31">
        <f>G119/D119*100</f>
        <v>80.21604072776935</v>
      </c>
      <c r="I119" s="31">
        <f>G119/F119*100</f>
        <v>97.77685248547277</v>
      </c>
      <c r="J119" s="9"/>
    </row>
    <row r="120" spans="1:9" ht="25.5">
      <c r="A120" s="1">
        <v>71</v>
      </c>
      <c r="B120" s="5" t="s">
        <v>2</v>
      </c>
      <c r="C120" s="6" t="s">
        <v>108</v>
      </c>
      <c r="D120" s="4">
        <f>D121</f>
        <v>44805882.98</v>
      </c>
      <c r="E120" s="25">
        <f>E121</f>
        <v>16489240</v>
      </c>
      <c r="F120" s="25">
        <f>F121</f>
        <v>16489240</v>
      </c>
      <c r="G120" s="4">
        <f>G121</f>
        <v>17909821.65</v>
      </c>
      <c r="H120" s="31">
        <f>G120/D120*100</f>
        <v>39.97203148076427</v>
      </c>
      <c r="I120" s="31">
        <f>G120/F120*100</f>
        <v>108.61520391479533</v>
      </c>
    </row>
    <row r="121" spans="1:9" ht="25.5">
      <c r="A121" s="1">
        <v>711</v>
      </c>
      <c r="B121" s="5" t="s">
        <v>2</v>
      </c>
      <c r="C121" s="17" t="s">
        <v>109</v>
      </c>
      <c r="D121" s="4">
        <f>D123+D122</f>
        <v>44805882.98</v>
      </c>
      <c r="E121" s="25">
        <v>16489240</v>
      </c>
      <c r="F121" s="25">
        <v>16489240</v>
      </c>
      <c r="G121" s="4">
        <f>G123+G122</f>
        <v>17909821.65</v>
      </c>
      <c r="H121" s="31">
        <f>G121/D121*100</f>
        <v>39.97203148076427</v>
      </c>
      <c r="I121" s="31">
        <f>G121/F121*100</f>
        <v>108.61520391479533</v>
      </c>
    </row>
    <row r="122" spans="1:9" ht="12.75">
      <c r="A122" s="1"/>
      <c r="B122" s="2">
        <v>7111</v>
      </c>
      <c r="C122" s="3" t="s">
        <v>110</v>
      </c>
      <c r="D122" s="72">
        <v>44716382.98</v>
      </c>
      <c r="E122" s="28"/>
      <c r="F122" s="28"/>
      <c r="G122" s="72">
        <v>17909821.65</v>
      </c>
      <c r="H122" s="32">
        <f>G122/D122*100</f>
        <v>40.05203564431946</v>
      </c>
      <c r="I122" s="32"/>
    </row>
    <row r="123" spans="1:9" ht="12.75">
      <c r="A123" s="1"/>
      <c r="B123" s="2">
        <v>7112</v>
      </c>
      <c r="C123" s="3" t="s">
        <v>111</v>
      </c>
      <c r="D123" s="72">
        <v>89500</v>
      </c>
      <c r="E123" s="28"/>
      <c r="F123" s="28"/>
      <c r="G123" s="72">
        <v>0</v>
      </c>
      <c r="H123" s="32"/>
      <c r="I123" s="32"/>
    </row>
    <row r="124" spans="1:9" ht="12.75">
      <c r="A124" s="1">
        <v>72</v>
      </c>
      <c r="B124" s="5" t="s">
        <v>2</v>
      </c>
      <c r="C124" s="6" t="s">
        <v>112</v>
      </c>
      <c r="D124" s="4">
        <f>D125+D130+D136</f>
        <v>301438276.25</v>
      </c>
      <c r="E124" s="25">
        <f>E125+E130+E136</f>
        <v>262909292</v>
      </c>
      <c r="F124" s="25">
        <f>F125+F130+F136</f>
        <v>262909292</v>
      </c>
      <c r="G124" s="4">
        <f>G125+G130+G136</f>
        <v>256251341.66</v>
      </c>
      <c r="H124" s="31">
        <f>G124/D124*100</f>
        <v>85.00955646637128</v>
      </c>
      <c r="I124" s="31">
        <f>G124/F124*100</f>
        <v>97.4675865241005</v>
      </c>
    </row>
    <row r="125" spans="1:9" ht="12.75">
      <c r="A125" s="1">
        <v>721</v>
      </c>
      <c r="B125" s="5" t="s">
        <v>2</v>
      </c>
      <c r="C125" s="6" t="s">
        <v>113</v>
      </c>
      <c r="D125" s="4">
        <f>SUM(D126:D129)</f>
        <v>298919218.56</v>
      </c>
      <c r="E125" s="25">
        <v>254650493</v>
      </c>
      <c r="F125" s="25">
        <v>254650493</v>
      </c>
      <c r="G125" s="4">
        <f>SUM(G126:G129)</f>
        <v>248875184.74</v>
      </c>
      <c r="H125" s="31">
        <f>G125/D125*100</f>
        <v>83.2583418151968</v>
      </c>
      <c r="I125" s="31">
        <f>G125/F125*100</f>
        <v>97.73206476376231</v>
      </c>
    </row>
    <row r="126" spans="1:9" ht="12.75">
      <c r="A126" s="1"/>
      <c r="B126" s="2">
        <v>7211</v>
      </c>
      <c r="C126" s="3" t="s">
        <v>114</v>
      </c>
      <c r="D126" s="72">
        <v>289361302.61</v>
      </c>
      <c r="E126" s="28"/>
      <c r="F126" s="28"/>
      <c r="G126" s="72">
        <v>247540822.93</v>
      </c>
      <c r="H126" s="32">
        <f>G126/D126*100</f>
        <v>85.54731427361403</v>
      </c>
      <c r="I126" s="32"/>
    </row>
    <row r="127" spans="1:9" ht="12.75">
      <c r="A127" s="1"/>
      <c r="B127" s="2">
        <v>7212</v>
      </c>
      <c r="C127" s="3" t="s">
        <v>115</v>
      </c>
      <c r="D127" s="72">
        <v>9438527.68</v>
      </c>
      <c r="E127" s="28"/>
      <c r="F127" s="28"/>
      <c r="G127" s="72">
        <v>1332361.81</v>
      </c>
      <c r="H127" s="32">
        <f>G127/D127*100</f>
        <v>14.11620387386521</v>
      </c>
      <c r="I127" s="32"/>
    </row>
    <row r="128" spans="1:9" ht="12.75">
      <c r="A128" s="1"/>
      <c r="B128" s="2">
        <v>7213</v>
      </c>
      <c r="C128" s="3" t="s">
        <v>116</v>
      </c>
      <c r="D128" s="72">
        <v>0</v>
      </c>
      <c r="E128" s="28"/>
      <c r="F128" s="28"/>
      <c r="G128" s="72">
        <v>2000</v>
      </c>
      <c r="H128" s="32"/>
      <c r="I128" s="32"/>
    </row>
    <row r="129" spans="1:9" ht="12.75">
      <c r="A129" s="1"/>
      <c r="B129" s="2">
        <v>7214</v>
      </c>
      <c r="C129" s="3" t="s">
        <v>117</v>
      </c>
      <c r="D129" s="72">
        <v>119388.27</v>
      </c>
      <c r="E129" s="28"/>
      <c r="F129" s="28"/>
      <c r="G129" s="72">
        <v>0</v>
      </c>
      <c r="H129" s="32"/>
      <c r="I129" s="32"/>
    </row>
    <row r="130" spans="1:9" ht="12.75">
      <c r="A130" s="1">
        <v>722</v>
      </c>
      <c r="B130" s="2"/>
      <c r="C130" s="6" t="s">
        <v>118</v>
      </c>
      <c r="D130" s="4">
        <f>SUM(D131:D135)</f>
        <v>42493</v>
      </c>
      <c r="E130" s="25">
        <v>36610</v>
      </c>
      <c r="F130" s="25">
        <v>36610</v>
      </c>
      <c r="G130" s="4">
        <f>SUM(G131:G135)</f>
        <v>17209.32</v>
      </c>
      <c r="H130" s="31">
        <f>G130/D130*100</f>
        <v>40.49918810156967</v>
      </c>
      <c r="I130" s="31">
        <f>G130/F130*100</f>
        <v>47.00715651461349</v>
      </c>
    </row>
    <row r="131" spans="1:9" ht="12.75">
      <c r="A131" s="1"/>
      <c r="B131" s="2">
        <v>7221</v>
      </c>
      <c r="C131" s="3" t="s">
        <v>119</v>
      </c>
      <c r="D131" s="11">
        <v>1870</v>
      </c>
      <c r="E131" s="28"/>
      <c r="F131" s="28"/>
      <c r="G131" s="11">
        <v>1441.96</v>
      </c>
      <c r="H131" s="32">
        <f>G131/D131*100</f>
        <v>77.11016042780749</v>
      </c>
      <c r="I131" s="32"/>
    </row>
    <row r="132" spans="1:9" ht="12.75">
      <c r="A132" s="1"/>
      <c r="B132" s="2">
        <v>7222</v>
      </c>
      <c r="C132" s="3" t="s">
        <v>120</v>
      </c>
      <c r="D132" s="11">
        <v>24223</v>
      </c>
      <c r="E132" s="28"/>
      <c r="F132" s="28"/>
      <c r="G132" s="11">
        <v>414.36</v>
      </c>
      <c r="H132" s="32"/>
      <c r="I132" s="32"/>
    </row>
    <row r="133" spans="1:9" ht="12.75">
      <c r="A133" s="1"/>
      <c r="B133" s="2">
        <v>7223</v>
      </c>
      <c r="C133" s="3" t="s">
        <v>121</v>
      </c>
      <c r="D133" s="11">
        <v>0</v>
      </c>
      <c r="E133" s="28"/>
      <c r="F133" s="28"/>
      <c r="G133" s="11">
        <v>0</v>
      </c>
      <c r="H133" s="32"/>
      <c r="I133" s="32"/>
    </row>
    <row r="134" spans="1:9" ht="12.75">
      <c r="A134" s="1"/>
      <c r="B134" s="2">
        <v>7225</v>
      </c>
      <c r="C134" s="3" t="s">
        <v>122</v>
      </c>
      <c r="D134" s="11">
        <v>16400</v>
      </c>
      <c r="E134" s="28"/>
      <c r="F134" s="28"/>
      <c r="G134" s="11">
        <v>4800</v>
      </c>
      <c r="H134" s="32"/>
      <c r="I134" s="32"/>
    </row>
    <row r="135" spans="1:9" ht="12.75">
      <c r="A135" s="1"/>
      <c r="B135" s="2">
        <v>7227</v>
      </c>
      <c r="C135" s="3" t="s">
        <v>123</v>
      </c>
      <c r="D135" s="11">
        <v>0</v>
      </c>
      <c r="E135" s="28"/>
      <c r="F135" s="28"/>
      <c r="G135" s="11">
        <v>10553</v>
      </c>
      <c r="H135" s="32"/>
      <c r="I135" s="32"/>
    </row>
    <row r="136" spans="1:9" ht="12.75">
      <c r="A136" s="1">
        <v>723</v>
      </c>
      <c r="B136" s="5" t="s">
        <v>2</v>
      </c>
      <c r="C136" s="6" t="s">
        <v>124</v>
      </c>
      <c r="D136" s="4">
        <f>SUM(D137:D138)</f>
        <v>2476564.69</v>
      </c>
      <c r="E136" s="25">
        <v>8222189</v>
      </c>
      <c r="F136" s="25">
        <v>8222189</v>
      </c>
      <c r="G136" s="4">
        <f>SUM(G137:G138)</f>
        <v>7358947.6</v>
      </c>
      <c r="H136" s="31">
        <f aca="true" t="shared" si="5" ref="H136:H141">G136/D136*100</f>
        <v>297.14336272798914</v>
      </c>
      <c r="I136" s="31">
        <f>G136/F136*100</f>
        <v>89.50107568677879</v>
      </c>
    </row>
    <row r="137" spans="1:9" ht="12.75">
      <c r="A137" s="1"/>
      <c r="B137" s="2">
        <v>7231</v>
      </c>
      <c r="C137" s="3" t="s">
        <v>125</v>
      </c>
      <c r="D137" s="11">
        <v>1469689.7</v>
      </c>
      <c r="E137" s="28"/>
      <c r="F137" s="28"/>
      <c r="G137" s="11">
        <v>6969669.6</v>
      </c>
      <c r="H137" s="32">
        <f t="shared" si="5"/>
        <v>474.2272875696142</v>
      </c>
      <c r="I137" s="32"/>
    </row>
    <row r="138" spans="1:9" ht="15" customHeight="1">
      <c r="A138" s="1"/>
      <c r="B138" s="2">
        <v>7233</v>
      </c>
      <c r="C138" s="3" t="s">
        <v>126</v>
      </c>
      <c r="D138" s="11">
        <v>1006874.99</v>
      </c>
      <c r="E138" s="28"/>
      <c r="F138" s="28"/>
      <c r="G138" s="11">
        <v>389278</v>
      </c>
      <c r="H138" s="32">
        <f t="shared" si="5"/>
        <v>38.6619991425152</v>
      </c>
      <c r="I138" s="32"/>
    </row>
    <row r="139" spans="1:9" ht="25.5">
      <c r="A139" s="1">
        <v>74</v>
      </c>
      <c r="B139" s="5"/>
      <c r="C139" s="6" t="s">
        <v>127</v>
      </c>
      <c r="D139" s="4">
        <f>D140</f>
        <v>763847.89</v>
      </c>
      <c r="E139" s="25">
        <f>E140</f>
        <v>5286521</v>
      </c>
      <c r="F139" s="25">
        <f>F140</f>
        <v>5286521</v>
      </c>
      <c r="G139" s="4">
        <f>G140</f>
        <v>4194921.01</v>
      </c>
      <c r="H139" s="31">
        <f t="shared" si="5"/>
        <v>549.1827711928353</v>
      </c>
      <c r="I139" s="31">
        <f>G139/F139*100</f>
        <v>79.35125974151998</v>
      </c>
    </row>
    <row r="140" spans="1:9" ht="12.75">
      <c r="A140" s="1">
        <v>741</v>
      </c>
      <c r="B140" s="5"/>
      <c r="C140" s="6" t="s">
        <v>128</v>
      </c>
      <c r="D140" s="22">
        <f>D141</f>
        <v>763847.89</v>
      </c>
      <c r="E140" s="30">
        <v>5286521</v>
      </c>
      <c r="F140" s="30">
        <v>5286521</v>
      </c>
      <c r="G140" s="22">
        <f>G141</f>
        <v>4194921.01</v>
      </c>
      <c r="H140" s="31">
        <f t="shared" si="5"/>
        <v>549.1827711928353</v>
      </c>
      <c r="I140" s="31">
        <f>G140/F140*100</f>
        <v>79.35125974151998</v>
      </c>
    </row>
    <row r="141" spans="1:9" ht="12.75">
      <c r="A141" s="14"/>
      <c r="B141" s="2">
        <v>7411</v>
      </c>
      <c r="C141" s="3" t="s">
        <v>129</v>
      </c>
      <c r="D141" s="72">
        <v>763847.89</v>
      </c>
      <c r="E141" s="28"/>
      <c r="F141" s="28"/>
      <c r="G141" s="72">
        <v>4194921.01</v>
      </c>
      <c r="H141" s="32">
        <f t="shared" si="5"/>
        <v>549.1827711928353</v>
      </c>
      <c r="I141" s="32"/>
    </row>
    <row r="142" ht="12.75">
      <c r="A142" s="23"/>
    </row>
  </sheetData>
  <mergeCells count="4">
    <mergeCell ref="A3:C3"/>
    <mergeCell ref="A4:C4"/>
    <mergeCell ref="A117:C117"/>
    <mergeCell ref="A118:C118"/>
  </mergeCells>
  <printOptions/>
  <pageMargins left="0.31496062992125984" right="0.2362204724409449" top="0.73" bottom="0.79" header="0.4" footer="0.46"/>
  <pageSetup firstPageNumber="6" useFirstPageNumber="1" horizontalDpi="600" verticalDpi="600" orientation="portrait" paperSize="9" scale="73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tabSelected="1" workbookViewId="0" topLeftCell="A1">
      <selection activeCell="M118" sqref="M118"/>
    </sheetView>
  </sheetViews>
  <sheetFormatPr defaultColWidth="9.140625" defaultRowHeight="12.75"/>
  <cols>
    <col min="1" max="1" width="4.421875" style="65" customWidth="1"/>
    <col min="2" max="2" width="4.57421875" style="65" customWidth="1"/>
    <col min="3" max="3" width="41.00390625" style="68" customWidth="1"/>
    <col min="4" max="4" width="17.00390625" style="86" customWidth="1"/>
    <col min="5" max="7" width="17.00390625" style="65" customWidth="1"/>
    <col min="8" max="9" width="9.421875" style="65" customWidth="1"/>
    <col min="10" max="16384" width="9.140625" style="65" customWidth="1"/>
  </cols>
  <sheetData>
    <row r="1" spans="1:6" ht="14.25" customHeight="1">
      <c r="A1" s="34" t="s">
        <v>130</v>
      </c>
      <c r="B1" s="1"/>
      <c r="C1" s="35"/>
      <c r="D1" s="84"/>
      <c r="E1" s="36"/>
      <c r="F1" s="37"/>
    </row>
    <row r="2" spans="1:9" s="66" customFormat="1" ht="25.5">
      <c r="A2" s="87" t="s">
        <v>388</v>
      </c>
      <c r="B2" s="87"/>
      <c r="C2" s="87"/>
      <c r="D2" s="83" t="s">
        <v>382</v>
      </c>
      <c r="E2" s="38" t="s">
        <v>383</v>
      </c>
      <c r="F2" s="38" t="s">
        <v>384</v>
      </c>
      <c r="G2" s="38" t="s">
        <v>385</v>
      </c>
      <c r="H2" s="39" t="s">
        <v>131</v>
      </c>
      <c r="I2" s="39" t="s">
        <v>131</v>
      </c>
    </row>
    <row r="3" spans="1:9" s="66" customFormat="1" ht="12.75">
      <c r="A3" s="88">
        <v>1</v>
      </c>
      <c r="B3" s="88"/>
      <c r="C3" s="88"/>
      <c r="D3" s="69">
        <v>2</v>
      </c>
      <c r="E3" s="69">
        <v>3</v>
      </c>
      <c r="F3" s="69">
        <v>4</v>
      </c>
      <c r="G3" s="69">
        <v>5</v>
      </c>
      <c r="H3" s="70" t="s">
        <v>389</v>
      </c>
      <c r="I3" s="70" t="s">
        <v>390</v>
      </c>
    </row>
    <row r="4" spans="1:9" ht="15.75" customHeight="1">
      <c r="A4" s="40" t="s">
        <v>132</v>
      </c>
      <c r="B4" s="41"/>
      <c r="C4" s="42" t="s">
        <v>130</v>
      </c>
      <c r="D4" s="44">
        <f>D5+D17+D50+D63+D71+D83+D90</f>
        <v>119939510606.11</v>
      </c>
      <c r="E4" s="43">
        <f>E5+E17+E50+E63+E71+E83+E90</f>
        <v>119024628567</v>
      </c>
      <c r="F4" s="43">
        <f>F5+F17+F50+F63+F71+F83+F90</f>
        <v>119024295786</v>
      </c>
      <c r="G4" s="44">
        <f>G5+G17+G50+G63+G71+G83+G90</f>
        <v>118729991646.59999</v>
      </c>
      <c r="H4" s="44">
        <f>G4/D4*100</f>
        <v>98.99155920063559</v>
      </c>
      <c r="I4" s="44">
        <f>G4/F4*100</f>
        <v>99.75273608009482</v>
      </c>
    </row>
    <row r="5" spans="1:9" ht="15.75" customHeight="1">
      <c r="A5" s="45" t="s">
        <v>133</v>
      </c>
      <c r="B5" s="46"/>
      <c r="C5" s="47" t="s">
        <v>134</v>
      </c>
      <c r="D5" s="44">
        <f>D6+D11+D13</f>
        <v>22769164891.14</v>
      </c>
      <c r="E5" s="43">
        <f>E6+E11+E13</f>
        <v>22464682155</v>
      </c>
      <c r="F5" s="43">
        <f>F6+F11+F13</f>
        <v>22436863709</v>
      </c>
      <c r="G5" s="44">
        <f>G6+G11+G13</f>
        <v>22394794358.91</v>
      </c>
      <c r="H5" s="44">
        <f aca="true" t="shared" si="0" ref="H5:H69">G5/D5*100</f>
        <v>98.35580033778193</v>
      </c>
      <c r="I5" s="44">
        <f>G5/F5*100</f>
        <v>99.81249897206834</v>
      </c>
    </row>
    <row r="6" spans="1:9" ht="15.75" customHeight="1">
      <c r="A6" s="45" t="s">
        <v>135</v>
      </c>
      <c r="B6" s="46"/>
      <c r="C6" s="47" t="s">
        <v>371</v>
      </c>
      <c r="D6" s="44">
        <f>SUM(D7:D10)</f>
        <v>18319308592.91</v>
      </c>
      <c r="E6" s="43">
        <v>18489074738</v>
      </c>
      <c r="F6" s="43">
        <v>18469759719</v>
      </c>
      <c r="G6" s="44">
        <f>SUM(G7:G10)</f>
        <v>18448158917.4</v>
      </c>
      <c r="H6" s="44">
        <f t="shared" si="0"/>
        <v>100.70335801068317</v>
      </c>
      <c r="I6" s="44">
        <f>G6/F6*100</f>
        <v>99.88304773896016</v>
      </c>
    </row>
    <row r="7" spans="1:9" ht="15.75" customHeight="1">
      <c r="A7" s="48"/>
      <c r="B7" s="49" t="s">
        <v>136</v>
      </c>
      <c r="C7" s="50" t="s">
        <v>137</v>
      </c>
      <c r="D7" s="52">
        <v>18071957866.9</v>
      </c>
      <c r="E7" s="51"/>
      <c r="F7" s="73"/>
      <c r="G7" s="77">
        <v>18244507441.84</v>
      </c>
      <c r="H7" s="52">
        <f t="shared" si="0"/>
        <v>100.95479181730515</v>
      </c>
      <c r="I7" s="44"/>
    </row>
    <row r="8" spans="1:9" ht="15.75" customHeight="1">
      <c r="A8" s="48"/>
      <c r="B8" s="49" t="s">
        <v>138</v>
      </c>
      <c r="C8" s="50" t="s">
        <v>139</v>
      </c>
      <c r="D8" s="52">
        <v>21092092.69</v>
      </c>
      <c r="E8" s="51"/>
      <c r="F8" s="73"/>
      <c r="G8" s="77">
        <v>21935543.02</v>
      </c>
      <c r="H8" s="52">
        <f t="shared" si="0"/>
        <v>103.99889353036973</v>
      </c>
      <c r="I8" s="44"/>
    </row>
    <row r="9" spans="1:9" ht="15.75" customHeight="1">
      <c r="A9" s="48"/>
      <c r="B9" s="49" t="s">
        <v>140</v>
      </c>
      <c r="C9" s="50" t="s">
        <v>141</v>
      </c>
      <c r="D9" s="52">
        <v>110729998.78</v>
      </c>
      <c r="E9" s="51"/>
      <c r="F9" s="73"/>
      <c r="G9" s="77">
        <v>65080886.45</v>
      </c>
      <c r="H9" s="52">
        <f t="shared" si="0"/>
        <v>58.774394623902836</v>
      </c>
      <c r="I9" s="44"/>
    </row>
    <row r="10" spans="1:9" ht="15.75" customHeight="1">
      <c r="A10" s="48"/>
      <c r="B10" s="49" t="s">
        <v>142</v>
      </c>
      <c r="C10" s="50" t="s">
        <v>143</v>
      </c>
      <c r="D10" s="52">
        <v>115528634.54</v>
      </c>
      <c r="E10" s="51"/>
      <c r="F10" s="73"/>
      <c r="G10" s="77">
        <v>116635046.09</v>
      </c>
      <c r="H10" s="52">
        <f t="shared" si="0"/>
        <v>100.9576946480891</v>
      </c>
      <c r="I10" s="44"/>
    </row>
    <row r="11" spans="1:9" ht="15.75" customHeight="1">
      <c r="A11" s="45">
        <v>312</v>
      </c>
      <c r="B11" s="46"/>
      <c r="C11" s="47" t="s">
        <v>144</v>
      </c>
      <c r="D11" s="44">
        <f>D12</f>
        <v>825364636.81</v>
      </c>
      <c r="E11" s="43">
        <v>597946121</v>
      </c>
      <c r="F11" s="43">
        <v>593054704</v>
      </c>
      <c r="G11" s="44">
        <f>G12</f>
        <v>585183996.35</v>
      </c>
      <c r="H11" s="44">
        <f t="shared" si="0"/>
        <v>70.90005680540324</v>
      </c>
      <c r="I11" s="44">
        <f>G11/F11*100</f>
        <v>98.67285301053779</v>
      </c>
    </row>
    <row r="12" spans="1:9" ht="15.75" customHeight="1">
      <c r="A12" s="48"/>
      <c r="B12" s="49" t="s">
        <v>145</v>
      </c>
      <c r="C12" s="50" t="s">
        <v>144</v>
      </c>
      <c r="D12" s="52">
        <v>825364636.81</v>
      </c>
      <c r="E12" s="51"/>
      <c r="F12" s="73"/>
      <c r="G12" s="77">
        <v>585183996.35</v>
      </c>
      <c r="H12" s="52">
        <f t="shared" si="0"/>
        <v>70.90005680540324</v>
      </c>
      <c r="I12" s="44"/>
    </row>
    <row r="13" spans="1:9" ht="15.75" customHeight="1">
      <c r="A13" s="45">
        <v>313</v>
      </c>
      <c r="B13" s="46"/>
      <c r="C13" s="47" t="s">
        <v>146</v>
      </c>
      <c r="D13" s="44">
        <f>SUM(D14:D16)</f>
        <v>3624491661.42</v>
      </c>
      <c r="E13" s="43">
        <v>3377661296</v>
      </c>
      <c r="F13" s="43">
        <v>3374049286</v>
      </c>
      <c r="G13" s="44">
        <f>SUM(G14:G16)</f>
        <v>3361451445.1600003</v>
      </c>
      <c r="H13" s="44">
        <f t="shared" si="0"/>
        <v>92.7427004713553</v>
      </c>
      <c r="I13" s="44">
        <f>G13/F13*100</f>
        <v>99.626625464771</v>
      </c>
    </row>
    <row r="14" spans="1:9" ht="15.75" customHeight="1">
      <c r="A14" s="48"/>
      <c r="B14" s="49" t="s">
        <v>147</v>
      </c>
      <c r="C14" s="50" t="s">
        <v>43</v>
      </c>
      <c r="D14" s="52">
        <v>489321243.78</v>
      </c>
      <c r="E14" s="51"/>
      <c r="F14" s="73"/>
      <c r="G14" s="77">
        <v>453525529.24</v>
      </c>
      <c r="H14" s="52">
        <f t="shared" si="0"/>
        <v>92.6846187458614</v>
      </c>
      <c r="I14" s="44"/>
    </row>
    <row r="15" spans="1:9" ht="15.75" customHeight="1">
      <c r="A15" s="48"/>
      <c r="B15" s="49" t="s">
        <v>148</v>
      </c>
      <c r="C15" s="50" t="s">
        <v>41</v>
      </c>
      <c r="D15" s="52">
        <v>2820234375.92</v>
      </c>
      <c r="E15" s="51"/>
      <c r="F15" s="73"/>
      <c r="G15" s="52">
        <v>2593335547.53</v>
      </c>
      <c r="H15" s="52">
        <f t="shared" si="0"/>
        <v>91.95461092427887</v>
      </c>
      <c r="I15" s="44"/>
    </row>
    <row r="16" spans="1:9" ht="25.5">
      <c r="A16" s="48"/>
      <c r="B16" s="49" t="s">
        <v>149</v>
      </c>
      <c r="C16" s="50" t="s">
        <v>46</v>
      </c>
      <c r="D16" s="52">
        <v>314936041.72</v>
      </c>
      <c r="E16" s="51"/>
      <c r="F16" s="73"/>
      <c r="G16" s="77">
        <v>314590368.39</v>
      </c>
      <c r="H16" s="52">
        <f t="shared" si="0"/>
        <v>99.89024014904354</v>
      </c>
      <c r="I16" s="44"/>
    </row>
    <row r="17" spans="1:9" ht="15.75" customHeight="1">
      <c r="A17" s="45" t="s">
        <v>150</v>
      </c>
      <c r="B17" s="46"/>
      <c r="C17" s="47" t="s">
        <v>151</v>
      </c>
      <c r="D17" s="44">
        <f>D18+D23+D31+D41+D43</f>
        <v>8717511037.72</v>
      </c>
      <c r="E17" s="43">
        <f>E18+E23+E31+E41+E43</f>
        <v>8632569236</v>
      </c>
      <c r="F17" s="43">
        <f>F18+F23+F31+F41+F43</f>
        <v>8610031798</v>
      </c>
      <c r="G17" s="44">
        <f>G18+G23+G31+G41+G43</f>
        <v>8241000320.23</v>
      </c>
      <c r="H17" s="44">
        <f t="shared" si="0"/>
        <v>94.53386734552815</v>
      </c>
      <c r="I17" s="44">
        <f>G17/F17*100</f>
        <v>95.71393594788208</v>
      </c>
    </row>
    <row r="18" spans="1:9" ht="15.75" customHeight="1">
      <c r="A18" s="45" t="s">
        <v>152</v>
      </c>
      <c r="B18" s="46"/>
      <c r="C18" s="47" t="s">
        <v>153</v>
      </c>
      <c r="D18" s="44">
        <f>SUM(D19:D22)</f>
        <v>1295213387.8200002</v>
      </c>
      <c r="E18" s="43">
        <v>1326328521</v>
      </c>
      <c r="F18" s="43">
        <v>1317643736</v>
      </c>
      <c r="G18" s="44">
        <f>SUM(G19:G22)</f>
        <v>1283946550.1299999</v>
      </c>
      <c r="H18" s="44">
        <f t="shared" si="0"/>
        <v>99.13011726129825</v>
      </c>
      <c r="I18" s="44">
        <f>G18/F18*100</f>
        <v>97.44261783748198</v>
      </c>
    </row>
    <row r="19" spans="1:9" ht="15.75" customHeight="1">
      <c r="A19" s="48"/>
      <c r="B19" s="49" t="s">
        <v>154</v>
      </c>
      <c r="C19" s="50" t="s">
        <v>155</v>
      </c>
      <c r="D19" s="52">
        <v>203553116.13</v>
      </c>
      <c r="E19" s="51"/>
      <c r="F19" s="73"/>
      <c r="G19" s="77">
        <v>182967500.25</v>
      </c>
      <c r="H19" s="52">
        <f t="shared" si="0"/>
        <v>89.88685790157449</v>
      </c>
      <c r="I19" s="44"/>
    </row>
    <row r="20" spans="1:9" ht="15.75" customHeight="1">
      <c r="A20" s="48"/>
      <c r="B20" s="49" t="s">
        <v>156</v>
      </c>
      <c r="C20" s="50" t="s">
        <v>157</v>
      </c>
      <c r="D20" s="52">
        <v>1052350538.08</v>
      </c>
      <c r="E20" s="51"/>
      <c r="F20" s="73"/>
      <c r="G20" s="77">
        <v>1070840561.41</v>
      </c>
      <c r="H20" s="52">
        <f t="shared" si="0"/>
        <v>101.75702132140634</v>
      </c>
      <c r="I20" s="44"/>
    </row>
    <row r="21" spans="1:9" ht="15.75" customHeight="1">
      <c r="A21" s="48"/>
      <c r="B21" s="49" t="s">
        <v>158</v>
      </c>
      <c r="C21" s="50" t="s">
        <v>159</v>
      </c>
      <c r="D21" s="52">
        <v>31721174.89</v>
      </c>
      <c r="E21" s="51"/>
      <c r="F21" s="73"/>
      <c r="G21" s="77">
        <v>22586275.09</v>
      </c>
      <c r="H21" s="52">
        <f t="shared" si="0"/>
        <v>71.2025174613575</v>
      </c>
      <c r="I21" s="44"/>
    </row>
    <row r="22" spans="1:9" ht="15.75" customHeight="1">
      <c r="A22" s="48"/>
      <c r="B22" s="53">
        <v>3214</v>
      </c>
      <c r="C22" s="54" t="s">
        <v>160</v>
      </c>
      <c r="D22" s="52">
        <v>7588558.72</v>
      </c>
      <c r="E22" s="51"/>
      <c r="F22" s="73"/>
      <c r="G22" s="77">
        <v>7552213.38</v>
      </c>
      <c r="H22" s="52">
        <f t="shared" si="0"/>
        <v>99.52105081688029</v>
      </c>
      <c r="I22" s="44"/>
    </row>
    <row r="23" spans="1:9" ht="15.75" customHeight="1">
      <c r="A23" s="45">
        <v>322</v>
      </c>
      <c r="B23" s="46"/>
      <c r="C23" s="47" t="s">
        <v>161</v>
      </c>
      <c r="D23" s="44">
        <f>SUM(D24:D30)</f>
        <v>2189102686.14</v>
      </c>
      <c r="E23" s="43">
        <v>2127246829</v>
      </c>
      <c r="F23" s="43">
        <v>2126326116</v>
      </c>
      <c r="G23" s="44">
        <f>SUM(G24:G30)</f>
        <v>2099982841.83</v>
      </c>
      <c r="H23" s="44">
        <f t="shared" si="0"/>
        <v>95.92893266842849</v>
      </c>
      <c r="I23" s="44">
        <f>G23/F23*100</f>
        <v>98.76108965733081</v>
      </c>
    </row>
    <row r="24" spans="1:9" ht="15.75" customHeight="1">
      <c r="A24" s="48"/>
      <c r="B24" s="49" t="s">
        <v>162</v>
      </c>
      <c r="C24" s="50" t="s">
        <v>163</v>
      </c>
      <c r="D24" s="52">
        <v>238890985.01</v>
      </c>
      <c r="E24" s="51"/>
      <c r="F24" s="73"/>
      <c r="G24" s="77">
        <v>221551627.27</v>
      </c>
      <c r="H24" s="52">
        <f t="shared" si="0"/>
        <v>92.74172788928216</v>
      </c>
      <c r="I24" s="44"/>
    </row>
    <row r="25" spans="1:9" ht="15.75" customHeight="1">
      <c r="A25" s="48"/>
      <c r="B25" s="49" t="s">
        <v>164</v>
      </c>
      <c r="C25" s="50" t="s">
        <v>165</v>
      </c>
      <c r="D25" s="52">
        <v>211170566.97</v>
      </c>
      <c r="E25" s="51"/>
      <c r="F25" s="73"/>
      <c r="G25" s="77">
        <v>184958392.06</v>
      </c>
      <c r="H25" s="52">
        <f t="shared" si="0"/>
        <v>87.58720247518025</v>
      </c>
      <c r="I25" s="44"/>
    </row>
    <row r="26" spans="1:9" ht="15.75" customHeight="1">
      <c r="A26" s="48"/>
      <c r="B26" s="49" t="s">
        <v>166</v>
      </c>
      <c r="C26" s="50" t="s">
        <v>167</v>
      </c>
      <c r="D26" s="52">
        <v>619594734.24</v>
      </c>
      <c r="E26" s="51"/>
      <c r="F26" s="73"/>
      <c r="G26" s="77">
        <v>686561402.52</v>
      </c>
      <c r="H26" s="52">
        <f t="shared" si="0"/>
        <v>110.8081403180648</v>
      </c>
      <c r="I26" s="44"/>
    </row>
    <row r="27" spans="1:9" ht="15.75" customHeight="1">
      <c r="A27" s="48"/>
      <c r="B27" s="49" t="s">
        <v>168</v>
      </c>
      <c r="C27" s="50" t="s">
        <v>169</v>
      </c>
      <c r="D27" s="52">
        <v>109345410.08</v>
      </c>
      <c r="E27" s="51"/>
      <c r="F27" s="73"/>
      <c r="G27" s="77">
        <v>74128882</v>
      </c>
      <c r="H27" s="52">
        <f t="shared" si="0"/>
        <v>67.7933183896474</v>
      </c>
      <c r="I27" s="44"/>
    </row>
    <row r="28" spans="1:9" ht="15.75" customHeight="1">
      <c r="A28" s="48"/>
      <c r="B28" s="49" t="s">
        <v>170</v>
      </c>
      <c r="C28" s="50" t="s">
        <v>171</v>
      </c>
      <c r="D28" s="52">
        <v>29052766.41</v>
      </c>
      <c r="E28" s="51"/>
      <c r="F28" s="73"/>
      <c r="G28" s="77">
        <v>26400983.53</v>
      </c>
      <c r="H28" s="52">
        <f t="shared" si="0"/>
        <v>90.87252882366737</v>
      </c>
      <c r="I28" s="44"/>
    </row>
    <row r="29" spans="1:9" ht="15.75" customHeight="1">
      <c r="A29" s="48"/>
      <c r="B29" s="49" t="s">
        <v>172</v>
      </c>
      <c r="C29" s="50" t="s">
        <v>173</v>
      </c>
      <c r="D29" s="52">
        <v>825883063.06</v>
      </c>
      <c r="E29" s="51"/>
      <c r="F29" s="73"/>
      <c r="G29" s="77">
        <v>798878247.06</v>
      </c>
      <c r="H29" s="52">
        <f t="shared" si="0"/>
        <v>96.73018890834935</v>
      </c>
      <c r="I29" s="44"/>
    </row>
    <row r="30" spans="1:9" ht="15.75" customHeight="1">
      <c r="A30" s="48"/>
      <c r="B30" s="53">
        <v>3227</v>
      </c>
      <c r="C30" s="54" t="s">
        <v>174</v>
      </c>
      <c r="D30" s="52">
        <v>155165160.37</v>
      </c>
      <c r="E30" s="51"/>
      <c r="F30" s="73"/>
      <c r="G30" s="77">
        <v>107503307.39</v>
      </c>
      <c r="H30" s="52">
        <f t="shared" si="0"/>
        <v>69.2831477979028</v>
      </c>
      <c r="I30" s="44"/>
    </row>
    <row r="31" spans="1:9" ht="15.75" customHeight="1">
      <c r="A31" s="45">
        <v>323</v>
      </c>
      <c r="B31" s="46"/>
      <c r="C31" s="47" t="s">
        <v>175</v>
      </c>
      <c r="D31" s="44">
        <f>SUM(D32:D40)</f>
        <v>4713596217.29</v>
      </c>
      <c r="E31" s="43">
        <v>4679125456</v>
      </c>
      <c r="F31" s="43">
        <v>4666874393</v>
      </c>
      <c r="G31" s="44">
        <f>SUM(G32:G40)</f>
        <v>4381625933.41</v>
      </c>
      <c r="H31" s="44">
        <f t="shared" si="0"/>
        <v>92.95717603764413</v>
      </c>
      <c r="I31" s="44">
        <f>G31/F31*100</f>
        <v>93.88780507960844</v>
      </c>
    </row>
    <row r="32" spans="1:9" ht="15.75" customHeight="1">
      <c r="A32" s="48"/>
      <c r="B32" s="49" t="s">
        <v>176</v>
      </c>
      <c r="C32" s="50" t="s">
        <v>177</v>
      </c>
      <c r="D32" s="52">
        <v>595003084.34</v>
      </c>
      <c r="E32" s="51"/>
      <c r="F32" s="73"/>
      <c r="G32" s="77">
        <v>545073119</v>
      </c>
      <c r="H32" s="52">
        <f t="shared" si="0"/>
        <v>91.6084526863614</v>
      </c>
      <c r="I32" s="44"/>
    </row>
    <row r="33" spans="1:9" ht="15.75" customHeight="1">
      <c r="A33" s="48"/>
      <c r="B33" s="49" t="s">
        <v>178</v>
      </c>
      <c r="C33" s="50" t="s">
        <v>179</v>
      </c>
      <c r="D33" s="52">
        <v>475730828.73</v>
      </c>
      <c r="E33" s="51"/>
      <c r="F33" s="73"/>
      <c r="G33" s="77">
        <v>444448888.27</v>
      </c>
      <c r="H33" s="52">
        <f t="shared" si="0"/>
        <v>93.4244453857427</v>
      </c>
      <c r="I33" s="44"/>
    </row>
    <row r="34" spans="1:9" ht="15.75" customHeight="1">
      <c r="A34" s="48"/>
      <c r="B34" s="49" t="s">
        <v>180</v>
      </c>
      <c r="C34" s="50" t="s">
        <v>181</v>
      </c>
      <c r="D34" s="52">
        <v>93985874.05</v>
      </c>
      <c r="E34" s="51"/>
      <c r="F34" s="73"/>
      <c r="G34" s="77">
        <v>70797444.21</v>
      </c>
      <c r="H34" s="52">
        <f t="shared" si="0"/>
        <v>75.32774996840071</v>
      </c>
      <c r="I34" s="44"/>
    </row>
    <row r="35" spans="1:9" ht="15.75" customHeight="1">
      <c r="A35" s="48"/>
      <c r="B35" s="49" t="s">
        <v>182</v>
      </c>
      <c r="C35" s="50" t="s">
        <v>183</v>
      </c>
      <c r="D35" s="52">
        <v>227708362.62</v>
      </c>
      <c r="E35" s="51"/>
      <c r="F35" s="73"/>
      <c r="G35" s="77">
        <v>207959920.66</v>
      </c>
      <c r="H35" s="52">
        <f t="shared" si="0"/>
        <v>91.32730931232585</v>
      </c>
      <c r="I35" s="44"/>
    </row>
    <row r="36" spans="1:9" ht="15.75" customHeight="1">
      <c r="A36" s="48"/>
      <c r="B36" s="49" t="s">
        <v>184</v>
      </c>
      <c r="C36" s="50" t="s">
        <v>185</v>
      </c>
      <c r="D36" s="52">
        <v>559645391.28</v>
      </c>
      <c r="E36" s="51"/>
      <c r="F36" s="73"/>
      <c r="G36" s="77">
        <v>552344742.45</v>
      </c>
      <c r="H36" s="52">
        <f t="shared" si="0"/>
        <v>98.69548665212767</v>
      </c>
      <c r="I36" s="44"/>
    </row>
    <row r="37" spans="1:9" ht="15.75" customHeight="1">
      <c r="A37" s="48"/>
      <c r="B37" s="49" t="s">
        <v>186</v>
      </c>
      <c r="C37" s="50" t="s">
        <v>187</v>
      </c>
      <c r="D37" s="52">
        <v>357263896.11</v>
      </c>
      <c r="E37" s="51"/>
      <c r="F37" s="73"/>
      <c r="G37" s="77">
        <v>364581496.26</v>
      </c>
      <c r="H37" s="52">
        <f t="shared" si="0"/>
        <v>102.0482338768838</v>
      </c>
      <c r="I37" s="44"/>
    </row>
    <row r="38" spans="1:9" ht="15.75" customHeight="1">
      <c r="A38" s="48"/>
      <c r="B38" s="49" t="s">
        <v>188</v>
      </c>
      <c r="C38" s="50" t="s">
        <v>189</v>
      </c>
      <c r="D38" s="52">
        <v>989368995.29</v>
      </c>
      <c r="E38" s="51"/>
      <c r="F38" s="73"/>
      <c r="G38" s="77">
        <v>782067644.03</v>
      </c>
      <c r="H38" s="52">
        <f t="shared" si="0"/>
        <v>79.04711465116849</v>
      </c>
      <c r="I38" s="44"/>
    </row>
    <row r="39" spans="1:9" ht="15.75" customHeight="1">
      <c r="A39" s="48"/>
      <c r="B39" s="49" t="s">
        <v>190</v>
      </c>
      <c r="C39" s="50" t="s">
        <v>191</v>
      </c>
      <c r="D39" s="52">
        <v>589693483.41</v>
      </c>
      <c r="E39" s="51"/>
      <c r="F39" s="73"/>
      <c r="G39" s="77">
        <v>556498340.47</v>
      </c>
      <c r="H39" s="52">
        <f t="shared" si="0"/>
        <v>94.37078009611984</v>
      </c>
      <c r="I39" s="44"/>
    </row>
    <row r="40" spans="1:9" ht="15.75" customHeight="1">
      <c r="A40" s="48"/>
      <c r="B40" s="49" t="s">
        <v>192</v>
      </c>
      <c r="C40" s="50" t="s">
        <v>193</v>
      </c>
      <c r="D40" s="52">
        <v>825196301.46</v>
      </c>
      <c r="E40" s="51"/>
      <c r="F40" s="73"/>
      <c r="G40" s="77">
        <v>857854338.06</v>
      </c>
      <c r="H40" s="52">
        <f t="shared" si="0"/>
        <v>103.95760821300566</v>
      </c>
      <c r="I40" s="44"/>
    </row>
    <row r="41" spans="1:9" ht="15.75" customHeight="1">
      <c r="A41" s="55">
        <v>324</v>
      </c>
      <c r="B41" s="49"/>
      <c r="C41" s="56" t="s">
        <v>194</v>
      </c>
      <c r="D41" s="44">
        <f>D42</f>
        <v>8917194.8</v>
      </c>
      <c r="E41" s="43">
        <v>12054190</v>
      </c>
      <c r="F41" s="43">
        <v>11996326</v>
      </c>
      <c r="G41" s="44">
        <f>G42</f>
        <v>10563189.59</v>
      </c>
      <c r="H41" s="44">
        <f t="shared" si="0"/>
        <v>118.45866134941897</v>
      </c>
      <c r="I41" s="44">
        <f>G41/F41*100</f>
        <v>88.0535389751829</v>
      </c>
    </row>
    <row r="42" spans="1:9" ht="15.75" customHeight="1">
      <c r="A42" s="48"/>
      <c r="B42" s="53">
        <v>3241</v>
      </c>
      <c r="C42" s="54" t="s">
        <v>194</v>
      </c>
      <c r="D42" s="52">
        <v>8917194.8</v>
      </c>
      <c r="E42" s="51"/>
      <c r="F42" s="73"/>
      <c r="G42" s="77">
        <v>10563189.59</v>
      </c>
      <c r="H42" s="52">
        <f t="shared" si="0"/>
        <v>118.45866134941897</v>
      </c>
      <c r="I42" s="44"/>
    </row>
    <row r="43" spans="1:9" ht="15.75" customHeight="1">
      <c r="A43" s="45">
        <v>329</v>
      </c>
      <c r="B43" s="46"/>
      <c r="C43" s="47" t="s">
        <v>195</v>
      </c>
      <c r="D43" s="44">
        <f>SUM(D44:D49)</f>
        <v>510681551.67</v>
      </c>
      <c r="E43" s="43">
        <v>487814240</v>
      </c>
      <c r="F43" s="43">
        <v>487191227</v>
      </c>
      <c r="G43" s="44">
        <f>SUM(G44:G49)</f>
        <v>464881805.27</v>
      </c>
      <c r="H43" s="44">
        <f t="shared" si="0"/>
        <v>91.03164266454732</v>
      </c>
      <c r="I43" s="44">
        <f>G43/F43*100</f>
        <v>95.42080799209465</v>
      </c>
    </row>
    <row r="44" spans="1:9" ht="15.75" customHeight="1">
      <c r="A44" s="48"/>
      <c r="B44" s="49" t="s">
        <v>196</v>
      </c>
      <c r="C44" s="50" t="s">
        <v>197</v>
      </c>
      <c r="D44" s="52">
        <v>134096818.28</v>
      </c>
      <c r="E44" s="51"/>
      <c r="F44" s="73"/>
      <c r="G44" s="77">
        <v>63296731.3</v>
      </c>
      <c r="H44" s="52">
        <f t="shared" si="0"/>
        <v>47.202261852204174</v>
      </c>
      <c r="I44" s="44"/>
    </row>
    <row r="45" spans="1:9" ht="15.75" customHeight="1">
      <c r="A45" s="48"/>
      <c r="B45" s="49" t="s">
        <v>198</v>
      </c>
      <c r="C45" s="50" t="s">
        <v>199</v>
      </c>
      <c r="D45" s="52">
        <v>69633322.77</v>
      </c>
      <c r="E45" s="51"/>
      <c r="F45" s="73"/>
      <c r="G45" s="52">
        <v>67036995.18</v>
      </c>
      <c r="H45" s="52">
        <f t="shared" si="0"/>
        <v>96.27142941523024</v>
      </c>
      <c r="I45" s="44"/>
    </row>
    <row r="46" spans="1:9" ht="15.75" customHeight="1">
      <c r="A46" s="48"/>
      <c r="B46" s="49" t="s">
        <v>200</v>
      </c>
      <c r="C46" s="50" t="s">
        <v>201</v>
      </c>
      <c r="D46" s="52">
        <v>23771252</v>
      </c>
      <c r="E46" s="51"/>
      <c r="F46" s="73"/>
      <c r="G46" s="78">
        <v>18464384.08</v>
      </c>
      <c r="H46" s="52">
        <f t="shared" si="0"/>
        <v>77.67526960717088</v>
      </c>
      <c r="I46" s="44"/>
    </row>
    <row r="47" spans="1:9" ht="15.75" customHeight="1">
      <c r="A47" s="48"/>
      <c r="B47" s="49" t="s">
        <v>202</v>
      </c>
      <c r="C47" s="50" t="s">
        <v>203</v>
      </c>
      <c r="D47" s="52">
        <v>213138510.37</v>
      </c>
      <c r="E47" s="51"/>
      <c r="F47" s="73"/>
      <c r="G47" s="77">
        <v>245560287.44</v>
      </c>
      <c r="H47" s="52">
        <f t="shared" si="0"/>
        <v>115.21159973095291</v>
      </c>
      <c r="I47" s="44"/>
    </row>
    <row r="48" spans="1:9" ht="15.75" customHeight="1">
      <c r="A48" s="48"/>
      <c r="B48" s="53">
        <v>3295</v>
      </c>
      <c r="C48" s="54" t="s">
        <v>204</v>
      </c>
      <c r="D48" s="52">
        <v>1508008.25</v>
      </c>
      <c r="E48" s="51"/>
      <c r="F48" s="73"/>
      <c r="G48" s="77">
        <v>10267302.7</v>
      </c>
      <c r="H48" s="52">
        <f t="shared" si="0"/>
        <v>680.851891891175</v>
      </c>
      <c r="I48" s="44"/>
    </row>
    <row r="49" spans="1:9" ht="15.75" customHeight="1">
      <c r="A49" s="48"/>
      <c r="B49" s="49" t="s">
        <v>205</v>
      </c>
      <c r="C49" s="50" t="s">
        <v>195</v>
      </c>
      <c r="D49" s="52">
        <v>68533640</v>
      </c>
      <c r="E49" s="51"/>
      <c r="F49" s="73"/>
      <c r="G49" s="78">
        <v>60256104.57</v>
      </c>
      <c r="H49" s="52">
        <f t="shared" si="0"/>
        <v>87.92193814599662</v>
      </c>
      <c r="I49" s="44"/>
    </row>
    <row r="50" spans="1:9" ht="15.75" customHeight="1">
      <c r="A50" s="45" t="s">
        <v>206</v>
      </c>
      <c r="B50" s="46"/>
      <c r="C50" s="47" t="s">
        <v>207</v>
      </c>
      <c r="D50" s="44">
        <f>D51+D54+D58</f>
        <v>7596950961.04</v>
      </c>
      <c r="E50" s="43">
        <f>E51+E54+E58</f>
        <v>8415188881</v>
      </c>
      <c r="F50" s="43">
        <f>F51+F54+F58</f>
        <v>8410111650</v>
      </c>
      <c r="G50" s="44">
        <f>G51+G54+G58</f>
        <v>8821579019.31</v>
      </c>
      <c r="H50" s="44">
        <f t="shared" si="0"/>
        <v>116.11999425230397</v>
      </c>
      <c r="I50" s="44">
        <f>G50/F50*100</f>
        <v>104.89253159094505</v>
      </c>
    </row>
    <row r="51" spans="1:9" ht="15.75" customHeight="1">
      <c r="A51" s="45" t="s">
        <v>208</v>
      </c>
      <c r="B51" s="46"/>
      <c r="C51" s="47" t="s">
        <v>209</v>
      </c>
      <c r="D51" s="44">
        <f>SUM(D52:D53)</f>
        <v>5737602376.05</v>
      </c>
      <c r="E51" s="43">
        <v>6445403250</v>
      </c>
      <c r="F51" s="43">
        <v>6445403250</v>
      </c>
      <c r="G51" s="44">
        <f>SUM(G52:G53)</f>
        <v>6527642299.809999</v>
      </c>
      <c r="H51" s="44">
        <f t="shared" si="0"/>
        <v>113.76951332594601</v>
      </c>
      <c r="I51" s="44">
        <f>G51/F51*100</f>
        <v>101.27593335312261</v>
      </c>
    </row>
    <row r="52" spans="1:9" ht="15.75" customHeight="1">
      <c r="A52" s="48"/>
      <c r="B52" s="49" t="s">
        <v>210</v>
      </c>
      <c r="C52" s="50" t="s">
        <v>211</v>
      </c>
      <c r="D52" s="52">
        <v>739657022.78</v>
      </c>
      <c r="E52" s="51"/>
      <c r="F52" s="73"/>
      <c r="G52" s="77">
        <v>773529834.65</v>
      </c>
      <c r="H52" s="52">
        <f t="shared" si="0"/>
        <v>104.5795295423126</v>
      </c>
      <c r="I52" s="44"/>
    </row>
    <row r="53" spans="1:9" ht="15.75" customHeight="1">
      <c r="A53" s="48"/>
      <c r="B53" s="49" t="s">
        <v>212</v>
      </c>
      <c r="C53" s="50" t="s">
        <v>213</v>
      </c>
      <c r="D53" s="52">
        <v>4997945353.27</v>
      </c>
      <c r="E53" s="51"/>
      <c r="F53" s="73"/>
      <c r="G53" s="77">
        <v>5754112465.16</v>
      </c>
      <c r="H53" s="52">
        <f t="shared" si="0"/>
        <v>115.1295594177568</v>
      </c>
      <c r="I53" s="44"/>
    </row>
    <row r="54" spans="1:9" ht="15.75" customHeight="1">
      <c r="A54" s="45">
        <v>342</v>
      </c>
      <c r="B54" s="46"/>
      <c r="C54" s="47" t="s">
        <v>372</v>
      </c>
      <c r="D54" s="44">
        <f>SUM(D55:D57)</f>
        <v>1359989628.69</v>
      </c>
      <c r="E54" s="43">
        <v>1435404065</v>
      </c>
      <c r="F54" s="43">
        <v>1435404065</v>
      </c>
      <c r="G54" s="44">
        <f>SUM(G55:G57)</f>
        <v>1808014097.1</v>
      </c>
      <c r="H54" s="44">
        <f t="shared" si="0"/>
        <v>132.94322684221908</v>
      </c>
      <c r="I54" s="44">
        <f>G54/F54*100</f>
        <v>125.9585465295446</v>
      </c>
    </row>
    <row r="55" spans="1:9" ht="25.5">
      <c r="A55" s="48"/>
      <c r="B55" s="49" t="s">
        <v>214</v>
      </c>
      <c r="C55" s="50" t="s">
        <v>373</v>
      </c>
      <c r="D55" s="52">
        <v>259074443.32</v>
      </c>
      <c r="E55" s="51"/>
      <c r="F55" s="73"/>
      <c r="G55" s="77">
        <v>268171444.82</v>
      </c>
      <c r="H55" s="52">
        <f t="shared" si="0"/>
        <v>103.51134653940517</v>
      </c>
      <c r="I55" s="44"/>
    </row>
    <row r="56" spans="1:9" ht="32.25" customHeight="1">
      <c r="A56" s="48"/>
      <c r="B56" s="49" t="s">
        <v>215</v>
      </c>
      <c r="C56" s="50" t="s">
        <v>216</v>
      </c>
      <c r="D56" s="52">
        <v>29026659.31</v>
      </c>
      <c r="E56" s="51"/>
      <c r="F56" s="73"/>
      <c r="G56" s="77">
        <v>165101717.57</v>
      </c>
      <c r="H56" s="52">
        <f t="shared" si="0"/>
        <v>568.7933833747126</v>
      </c>
      <c r="I56" s="44"/>
    </row>
    <row r="57" spans="1:9" ht="30" customHeight="1">
      <c r="A57" s="48"/>
      <c r="B57" s="49" t="s">
        <v>217</v>
      </c>
      <c r="C57" s="50" t="s">
        <v>218</v>
      </c>
      <c r="D57" s="52">
        <v>1071888526.06</v>
      </c>
      <c r="E57" s="51"/>
      <c r="F57" s="73"/>
      <c r="G57" s="77">
        <v>1374740934.71</v>
      </c>
      <c r="H57" s="52">
        <f t="shared" si="0"/>
        <v>128.25409557868966</v>
      </c>
      <c r="I57" s="44"/>
    </row>
    <row r="58" spans="1:9" ht="15.75" customHeight="1">
      <c r="A58" s="45">
        <v>343</v>
      </c>
      <c r="B58" s="46"/>
      <c r="C58" s="47" t="s">
        <v>219</v>
      </c>
      <c r="D58" s="44">
        <f>SUM(D59:D62)</f>
        <v>499358956.3</v>
      </c>
      <c r="E58" s="43">
        <v>534381566</v>
      </c>
      <c r="F58" s="43">
        <v>529304335</v>
      </c>
      <c r="G58" s="44">
        <f>SUM(G59:G62)</f>
        <v>485922622.4</v>
      </c>
      <c r="H58" s="44">
        <f t="shared" si="0"/>
        <v>97.30928348626075</v>
      </c>
      <c r="I58" s="44">
        <f>G58/F58*100</f>
        <v>91.80401335651256</v>
      </c>
    </row>
    <row r="59" spans="1:9" ht="15.75" customHeight="1">
      <c r="A59" s="48"/>
      <c r="B59" s="49" t="s">
        <v>220</v>
      </c>
      <c r="C59" s="50" t="s">
        <v>221</v>
      </c>
      <c r="D59" s="52">
        <v>175829922.88</v>
      </c>
      <c r="E59" s="51"/>
      <c r="F59" s="73"/>
      <c r="G59" s="77">
        <v>129838395.64</v>
      </c>
      <c r="H59" s="52">
        <f t="shared" si="0"/>
        <v>73.843173854209</v>
      </c>
      <c r="I59" s="44"/>
    </row>
    <row r="60" spans="1:9" ht="25.5">
      <c r="A60" s="48"/>
      <c r="B60" s="53">
        <v>3432</v>
      </c>
      <c r="C60" s="54" t="s">
        <v>380</v>
      </c>
      <c r="D60" s="52">
        <v>23267.19</v>
      </c>
      <c r="E60" s="51"/>
      <c r="F60" s="73"/>
      <c r="G60" s="79"/>
      <c r="H60" s="52">
        <f t="shared" si="0"/>
        <v>0</v>
      </c>
      <c r="I60" s="44"/>
    </row>
    <row r="61" spans="1:9" ht="15.75" customHeight="1">
      <c r="A61" s="48"/>
      <c r="B61" s="49" t="s">
        <v>222</v>
      </c>
      <c r="C61" s="50" t="s">
        <v>223</v>
      </c>
      <c r="D61" s="52">
        <v>10129364.8</v>
      </c>
      <c r="E61" s="51"/>
      <c r="F61" s="73"/>
      <c r="G61" s="77">
        <v>6346473.65</v>
      </c>
      <c r="H61" s="52">
        <f t="shared" si="0"/>
        <v>62.65421154542682</v>
      </c>
      <c r="I61" s="44"/>
    </row>
    <row r="62" spans="1:9" ht="15.75" customHeight="1">
      <c r="A62" s="48"/>
      <c r="B62" s="49" t="s">
        <v>224</v>
      </c>
      <c r="C62" s="50" t="s">
        <v>225</v>
      </c>
      <c r="D62" s="52">
        <v>313376401.43</v>
      </c>
      <c r="E62" s="51"/>
      <c r="F62" s="73"/>
      <c r="G62" s="77">
        <v>349737753.11</v>
      </c>
      <c r="H62" s="52">
        <f t="shared" si="0"/>
        <v>111.60309184548542</v>
      </c>
      <c r="I62" s="44"/>
    </row>
    <row r="63" spans="1:9" ht="15.75" customHeight="1">
      <c r="A63" s="45" t="s">
        <v>226</v>
      </c>
      <c r="B63" s="46"/>
      <c r="C63" s="47" t="s">
        <v>227</v>
      </c>
      <c r="D63" s="44">
        <f>D64+D67</f>
        <v>6555277305.35</v>
      </c>
      <c r="E63" s="43">
        <f>E64+E67</f>
        <v>5861303405</v>
      </c>
      <c r="F63" s="43">
        <f>F64+F67</f>
        <v>5857466683</v>
      </c>
      <c r="G63" s="44">
        <f>G64+G67</f>
        <v>5762320864.44</v>
      </c>
      <c r="H63" s="44">
        <f t="shared" si="0"/>
        <v>87.9035408576409</v>
      </c>
      <c r="I63" s="44">
        <f>G63/F63*100</f>
        <v>98.37564900136539</v>
      </c>
    </row>
    <row r="64" spans="1:9" ht="15.75" customHeight="1">
      <c r="A64" s="45" t="s">
        <v>228</v>
      </c>
      <c r="B64" s="46"/>
      <c r="C64" s="47" t="s">
        <v>229</v>
      </c>
      <c r="D64" s="44">
        <f>D66</f>
        <v>2009295940.24</v>
      </c>
      <c r="E64" s="43">
        <v>1685246221</v>
      </c>
      <c r="F64" s="43">
        <v>1685246221</v>
      </c>
      <c r="G64" s="44">
        <f>G66+G65</f>
        <v>1689568236.05</v>
      </c>
      <c r="H64" s="44">
        <f t="shared" si="0"/>
        <v>84.08757526520407</v>
      </c>
      <c r="I64" s="44">
        <f>G64/F64*100</f>
        <v>100.25646193393838</v>
      </c>
    </row>
    <row r="65" spans="1:9" ht="15.75" customHeight="1">
      <c r="A65" s="45"/>
      <c r="B65" s="49">
        <v>3511</v>
      </c>
      <c r="C65" s="50" t="s">
        <v>387</v>
      </c>
      <c r="D65" s="44"/>
      <c r="E65" s="43"/>
      <c r="F65" s="43"/>
      <c r="G65" s="52">
        <v>6000000</v>
      </c>
      <c r="H65" s="44"/>
      <c r="I65" s="44"/>
    </row>
    <row r="66" spans="1:9" ht="15.75" customHeight="1">
      <c r="A66" s="48"/>
      <c r="B66" s="49" t="s">
        <v>230</v>
      </c>
      <c r="C66" s="50" t="s">
        <v>229</v>
      </c>
      <c r="D66" s="52">
        <v>2009295940.24</v>
      </c>
      <c r="E66" s="51"/>
      <c r="F66" s="73"/>
      <c r="G66" s="77">
        <v>1683568236.05</v>
      </c>
      <c r="H66" s="52">
        <f t="shared" si="0"/>
        <v>83.78896320513675</v>
      </c>
      <c r="I66" s="44"/>
    </row>
    <row r="67" spans="1:9" ht="38.25">
      <c r="A67" s="46" t="s">
        <v>231</v>
      </c>
      <c r="B67" s="46" t="s">
        <v>2</v>
      </c>
      <c r="C67" s="47" t="s">
        <v>232</v>
      </c>
      <c r="D67" s="44">
        <f>SUM(D68:D70)</f>
        <v>4545981365.110001</v>
      </c>
      <c r="E67" s="43">
        <v>4176057184</v>
      </c>
      <c r="F67" s="43">
        <v>4172220462</v>
      </c>
      <c r="G67" s="44">
        <f>SUM(G68:G70)</f>
        <v>4072752628.39</v>
      </c>
      <c r="H67" s="44">
        <f t="shared" si="0"/>
        <v>89.59017429433413</v>
      </c>
      <c r="I67" s="44">
        <f>G67/F67*100</f>
        <v>97.61594971991678</v>
      </c>
    </row>
    <row r="68" spans="1:9" ht="15.75" customHeight="1">
      <c r="A68" s="48"/>
      <c r="B68" s="49" t="s">
        <v>233</v>
      </c>
      <c r="C68" s="50" t="s">
        <v>234</v>
      </c>
      <c r="D68" s="52">
        <v>304637590.71</v>
      </c>
      <c r="E68" s="51"/>
      <c r="F68" s="73"/>
      <c r="G68" s="77">
        <v>140245411.66</v>
      </c>
      <c r="H68" s="52">
        <f t="shared" si="0"/>
        <v>46.0368043658495</v>
      </c>
      <c r="I68" s="44"/>
    </row>
    <row r="69" spans="1:9" ht="25.5">
      <c r="A69" s="48"/>
      <c r="B69" s="49" t="s">
        <v>235</v>
      </c>
      <c r="C69" s="50" t="s">
        <v>236</v>
      </c>
      <c r="D69" s="52">
        <v>341088090.35</v>
      </c>
      <c r="E69" s="51"/>
      <c r="F69" s="73"/>
      <c r="G69" s="77">
        <v>1046071322.67</v>
      </c>
      <c r="H69" s="52">
        <f t="shared" si="0"/>
        <v>306.68655759765664</v>
      </c>
      <c r="I69" s="44"/>
    </row>
    <row r="70" spans="1:9" ht="12.75">
      <c r="A70" s="48"/>
      <c r="B70" s="49" t="s">
        <v>237</v>
      </c>
      <c r="C70" s="50" t="s">
        <v>238</v>
      </c>
      <c r="D70" s="52">
        <v>3900255684.05</v>
      </c>
      <c r="E70" s="51"/>
      <c r="F70" s="73"/>
      <c r="G70" s="77">
        <v>2886435894.06</v>
      </c>
      <c r="H70" s="52">
        <f aca="true" t="shared" si="1" ref="H70:H105">G70/D70*100</f>
        <v>74.006324915159</v>
      </c>
      <c r="I70" s="44"/>
    </row>
    <row r="71" spans="1:9" ht="15.75" customHeight="1">
      <c r="A71" s="45" t="s">
        <v>239</v>
      </c>
      <c r="B71" s="46"/>
      <c r="C71" s="47" t="s">
        <v>240</v>
      </c>
      <c r="D71" s="44">
        <f>D72+D75+D78</f>
        <v>4922717810.379999</v>
      </c>
      <c r="E71" s="43">
        <f>E72+E75+E78</f>
        <v>4833682385</v>
      </c>
      <c r="F71" s="43">
        <f>F72+F75+F78</f>
        <v>4946742775</v>
      </c>
      <c r="G71" s="44">
        <f>G72+G75+G78</f>
        <v>4755278556.500001</v>
      </c>
      <c r="H71" s="44">
        <f t="shared" si="1"/>
        <v>96.59864204430046</v>
      </c>
      <c r="I71" s="44">
        <f>G71/F71*100</f>
        <v>96.12948909598398</v>
      </c>
    </row>
    <row r="72" spans="1:9" ht="15.75" customHeight="1">
      <c r="A72" s="45" t="s">
        <v>241</v>
      </c>
      <c r="B72" s="46"/>
      <c r="C72" s="47" t="s">
        <v>242</v>
      </c>
      <c r="D72" s="44">
        <f>D73+D74</f>
        <v>39805502.1</v>
      </c>
      <c r="E72" s="43">
        <v>28991672</v>
      </c>
      <c r="F72" s="43">
        <v>28991672</v>
      </c>
      <c r="G72" s="44">
        <f>G73+G74</f>
        <v>25615040.83</v>
      </c>
      <c r="H72" s="44">
        <f t="shared" si="1"/>
        <v>64.35050301752128</v>
      </c>
      <c r="I72" s="44">
        <f>G72/F72*100</f>
        <v>88.35309957287045</v>
      </c>
    </row>
    <row r="73" spans="1:9" ht="15.75" customHeight="1">
      <c r="A73" s="48"/>
      <c r="B73" s="49" t="s">
        <v>243</v>
      </c>
      <c r="C73" s="50" t="s">
        <v>244</v>
      </c>
      <c r="D73" s="52">
        <v>34346264.14</v>
      </c>
      <c r="E73" s="51"/>
      <c r="F73" s="73"/>
      <c r="G73" s="77">
        <v>21077946.81</v>
      </c>
      <c r="H73" s="52">
        <f t="shared" si="1"/>
        <v>61.36896497413357</v>
      </c>
      <c r="I73" s="44"/>
    </row>
    <row r="74" spans="1:9" ht="15.75" customHeight="1">
      <c r="A74" s="48"/>
      <c r="B74" s="49" t="s">
        <v>245</v>
      </c>
      <c r="C74" s="50" t="s">
        <v>246</v>
      </c>
      <c r="D74" s="52">
        <v>5459237.96</v>
      </c>
      <c r="E74" s="51"/>
      <c r="F74" s="73"/>
      <c r="G74" s="77">
        <v>4537094.02</v>
      </c>
      <c r="H74" s="52">
        <f t="shared" si="1"/>
        <v>83.10855934918798</v>
      </c>
      <c r="I74" s="44"/>
    </row>
    <row r="75" spans="1:9" ht="25.5">
      <c r="A75" s="45">
        <v>362</v>
      </c>
      <c r="B75" s="46"/>
      <c r="C75" s="47" t="s">
        <v>374</v>
      </c>
      <c r="D75" s="44">
        <f>D76+D77</f>
        <v>1460854.73</v>
      </c>
      <c r="E75" s="43">
        <v>4525000</v>
      </c>
      <c r="F75" s="43">
        <v>4525000</v>
      </c>
      <c r="G75" s="44">
        <f>G76+G77</f>
        <v>4097963.94</v>
      </c>
      <c r="H75" s="44">
        <f t="shared" si="1"/>
        <v>280.51823742939865</v>
      </c>
      <c r="I75" s="44">
        <f>G75/F75*100</f>
        <v>90.56273900552486</v>
      </c>
    </row>
    <row r="76" spans="1:9" ht="25.5">
      <c r="A76" s="45"/>
      <c r="B76" s="49" t="s">
        <v>247</v>
      </c>
      <c r="C76" s="50" t="s">
        <v>248</v>
      </c>
      <c r="D76" s="52">
        <v>1460854.73</v>
      </c>
      <c r="E76" s="51"/>
      <c r="F76" s="73"/>
      <c r="G76" s="77">
        <v>4097963.94</v>
      </c>
      <c r="H76" s="52">
        <f t="shared" si="1"/>
        <v>280.51823742939865</v>
      </c>
      <c r="I76" s="44"/>
    </row>
    <row r="77" spans="1:9" ht="25.5">
      <c r="A77" s="48"/>
      <c r="B77" s="49" t="s">
        <v>249</v>
      </c>
      <c r="C77" s="54" t="s">
        <v>250</v>
      </c>
      <c r="D77" s="52">
        <v>0</v>
      </c>
      <c r="E77" s="51"/>
      <c r="F77" s="73"/>
      <c r="G77" s="79"/>
      <c r="H77" s="44"/>
      <c r="I77" s="44"/>
    </row>
    <row r="78" spans="1:9" ht="15.75" customHeight="1">
      <c r="A78" s="45">
        <v>363</v>
      </c>
      <c r="B78" s="46"/>
      <c r="C78" s="47" t="s">
        <v>251</v>
      </c>
      <c r="D78" s="44">
        <f>SUM(D79:D82)</f>
        <v>4881451453.549999</v>
      </c>
      <c r="E78" s="43">
        <v>4800165713</v>
      </c>
      <c r="F78" s="43">
        <v>4913226103</v>
      </c>
      <c r="G78" s="44">
        <f>SUM(G79:G82)</f>
        <v>4725565551.7300005</v>
      </c>
      <c r="H78" s="44">
        <f t="shared" si="1"/>
        <v>96.80656658571024</v>
      </c>
      <c r="I78" s="44">
        <f>G78/F78*100</f>
        <v>96.18050243697486</v>
      </c>
    </row>
    <row r="79" spans="1:9" ht="15.75" customHeight="1">
      <c r="A79" s="48"/>
      <c r="B79" s="49" t="s">
        <v>252</v>
      </c>
      <c r="C79" s="50" t="s">
        <v>253</v>
      </c>
      <c r="D79" s="52">
        <v>2468916600.1</v>
      </c>
      <c r="E79" s="51"/>
      <c r="F79" s="73"/>
      <c r="G79" s="77">
        <v>2440510539.23</v>
      </c>
      <c r="H79" s="52">
        <f t="shared" si="1"/>
        <v>98.84945239264667</v>
      </c>
      <c r="I79" s="44"/>
    </row>
    <row r="80" spans="1:9" ht="15.75" customHeight="1">
      <c r="A80" s="48"/>
      <c r="B80" s="53">
        <v>3632</v>
      </c>
      <c r="C80" s="54" t="s">
        <v>254</v>
      </c>
      <c r="D80" s="52">
        <v>2362708423.18</v>
      </c>
      <c r="E80" s="51"/>
      <c r="F80" s="73"/>
      <c r="G80" s="77">
        <v>2130195332.37</v>
      </c>
      <c r="H80" s="52">
        <f t="shared" si="1"/>
        <v>90.15904423377567</v>
      </c>
      <c r="I80" s="44"/>
    </row>
    <row r="81" spans="1:9" ht="31.5" customHeight="1">
      <c r="A81" s="48"/>
      <c r="B81" s="53">
        <v>3633</v>
      </c>
      <c r="C81" s="50" t="s">
        <v>255</v>
      </c>
      <c r="D81" s="85">
        <v>46557421.2</v>
      </c>
      <c r="E81" s="74"/>
      <c r="F81" s="73"/>
      <c r="G81" s="77">
        <v>102579282.71</v>
      </c>
      <c r="H81" s="52">
        <f t="shared" si="1"/>
        <v>220.328532092323</v>
      </c>
      <c r="I81" s="44"/>
    </row>
    <row r="82" spans="1:9" ht="31.5" customHeight="1">
      <c r="A82" s="48"/>
      <c r="B82" s="53">
        <v>3634</v>
      </c>
      <c r="C82" s="54" t="s">
        <v>256</v>
      </c>
      <c r="D82" s="52">
        <v>3269009.07</v>
      </c>
      <c r="E82" s="51"/>
      <c r="F82" s="73"/>
      <c r="G82" s="77">
        <v>52280397.42</v>
      </c>
      <c r="H82" s="52">
        <f t="shared" si="1"/>
        <v>1599.2735505013452</v>
      </c>
      <c r="I82" s="44"/>
    </row>
    <row r="83" spans="1:9" ht="15.75" customHeight="1">
      <c r="A83" s="45" t="s">
        <v>257</v>
      </c>
      <c r="B83" s="46"/>
      <c r="C83" s="47" t="s">
        <v>258</v>
      </c>
      <c r="D83" s="44">
        <f>D84+D87</f>
        <v>64660805237.95999</v>
      </c>
      <c r="E83" s="43">
        <f>E84+E87</f>
        <v>64209174118</v>
      </c>
      <c r="F83" s="43">
        <f>F84+F87</f>
        <v>64184595010</v>
      </c>
      <c r="G83" s="44">
        <f>G84+G87</f>
        <v>64373649238.46999</v>
      </c>
      <c r="H83" s="44">
        <f t="shared" si="1"/>
        <v>99.55590407754245</v>
      </c>
      <c r="I83" s="44">
        <f>G83/F83*100</f>
        <v>100.29454766901706</v>
      </c>
    </row>
    <row r="84" spans="1:9" ht="15.75" customHeight="1">
      <c r="A84" s="45" t="s">
        <v>259</v>
      </c>
      <c r="B84" s="46"/>
      <c r="C84" s="47" t="s">
        <v>260</v>
      </c>
      <c r="D84" s="44">
        <f>D85+D86</f>
        <v>50796476067.729996</v>
      </c>
      <c r="E84" s="43">
        <v>50610036755</v>
      </c>
      <c r="F84" s="43">
        <v>50598527755</v>
      </c>
      <c r="G84" s="44">
        <f>G85+G86</f>
        <v>50846757403.03999</v>
      </c>
      <c r="H84" s="44">
        <f t="shared" si="1"/>
        <v>100.09898587304158</v>
      </c>
      <c r="I84" s="44">
        <f>G84/F84*100</f>
        <v>100.49058670094499</v>
      </c>
    </row>
    <row r="85" spans="1:9" ht="15.75" customHeight="1">
      <c r="A85" s="48"/>
      <c r="B85" s="49" t="s">
        <v>261</v>
      </c>
      <c r="C85" s="50" t="s">
        <v>262</v>
      </c>
      <c r="D85" s="52">
        <v>32075263949.73</v>
      </c>
      <c r="E85" s="51"/>
      <c r="F85" s="73"/>
      <c r="G85" s="77">
        <v>32231920962.12</v>
      </c>
      <c r="H85" s="52">
        <f t="shared" si="1"/>
        <v>100.48840443724959</v>
      </c>
      <c r="I85" s="44"/>
    </row>
    <row r="86" spans="1:9" ht="15.75" customHeight="1">
      <c r="A86" s="48"/>
      <c r="B86" s="49" t="s">
        <v>263</v>
      </c>
      <c r="C86" s="50" t="s">
        <v>264</v>
      </c>
      <c r="D86" s="52">
        <v>18721212118</v>
      </c>
      <c r="E86" s="51"/>
      <c r="F86" s="73"/>
      <c r="G86" s="77">
        <v>18614836440.92</v>
      </c>
      <c r="H86" s="52">
        <f t="shared" si="1"/>
        <v>99.43179065324662</v>
      </c>
      <c r="I86" s="44"/>
    </row>
    <row r="87" spans="1:9" ht="15.75" customHeight="1">
      <c r="A87" s="45">
        <v>372</v>
      </c>
      <c r="B87" s="46"/>
      <c r="C87" s="47" t="s">
        <v>265</v>
      </c>
      <c r="D87" s="44">
        <f>D88+D89</f>
        <v>13864329170.23</v>
      </c>
      <c r="E87" s="43">
        <v>13599137363</v>
      </c>
      <c r="F87" s="43">
        <v>13586067255</v>
      </c>
      <c r="G87" s="44">
        <f>G88+G89</f>
        <v>13526891835.43</v>
      </c>
      <c r="H87" s="44">
        <f t="shared" si="1"/>
        <v>97.56614740852694</v>
      </c>
      <c r="I87" s="44">
        <f>G87/F87*100</f>
        <v>99.56444040457534</v>
      </c>
    </row>
    <row r="88" spans="1:9" ht="15.75" customHeight="1">
      <c r="A88" s="48"/>
      <c r="B88" s="49" t="s">
        <v>266</v>
      </c>
      <c r="C88" s="50" t="s">
        <v>262</v>
      </c>
      <c r="D88" s="52">
        <v>13192414181.16</v>
      </c>
      <c r="E88" s="51"/>
      <c r="F88" s="73"/>
      <c r="G88" s="77">
        <v>13116745721.26</v>
      </c>
      <c r="H88" s="52">
        <f t="shared" si="1"/>
        <v>99.4264244674181</v>
      </c>
      <c r="I88" s="44"/>
    </row>
    <row r="89" spans="1:9" ht="15.75" customHeight="1">
      <c r="A89" s="48"/>
      <c r="B89" s="49" t="s">
        <v>267</v>
      </c>
      <c r="C89" s="50" t="s">
        <v>264</v>
      </c>
      <c r="D89" s="52">
        <v>671914989.07</v>
      </c>
      <c r="E89" s="51"/>
      <c r="F89" s="73"/>
      <c r="G89" s="77">
        <v>410146114.17</v>
      </c>
      <c r="H89" s="52">
        <f t="shared" si="1"/>
        <v>61.041369941409506</v>
      </c>
      <c r="I89" s="44"/>
    </row>
    <row r="90" spans="1:9" ht="15.75" customHeight="1">
      <c r="A90" s="45" t="s">
        <v>268</v>
      </c>
      <c r="B90" s="46"/>
      <c r="C90" s="47" t="s">
        <v>269</v>
      </c>
      <c r="D90" s="44">
        <f>D91+D93+D96+D100+D102</f>
        <v>4717083362.52</v>
      </c>
      <c r="E90" s="43">
        <f>E91+E93+E96+E100+E102</f>
        <v>4608028387</v>
      </c>
      <c r="F90" s="43">
        <f>F91+F93+F96+F100+F102</f>
        <v>4578484161</v>
      </c>
      <c r="G90" s="44">
        <f>G91+G93+G96+G100+G102</f>
        <v>4381369288.74</v>
      </c>
      <c r="H90" s="44">
        <f t="shared" si="1"/>
        <v>92.88301588122341</v>
      </c>
      <c r="I90" s="44">
        <f>G90/F90*100</f>
        <v>95.69475692546793</v>
      </c>
    </row>
    <row r="91" spans="1:9" ht="15.75" customHeight="1">
      <c r="A91" s="45" t="s">
        <v>270</v>
      </c>
      <c r="B91" s="46"/>
      <c r="C91" s="47" t="s">
        <v>94</v>
      </c>
      <c r="D91" s="44">
        <f>D92</f>
        <v>1470989170.57</v>
      </c>
      <c r="E91" s="43">
        <v>1578888847</v>
      </c>
      <c r="F91" s="73">
        <v>1573619171</v>
      </c>
      <c r="G91" s="44">
        <f>G92</f>
        <v>1523171167.52</v>
      </c>
      <c r="H91" s="44">
        <f t="shared" si="1"/>
        <v>103.54740864134165</v>
      </c>
      <c r="I91" s="44"/>
    </row>
    <row r="92" spans="1:9" ht="15.75" customHeight="1">
      <c r="A92" s="48"/>
      <c r="B92" s="49" t="s">
        <v>271</v>
      </c>
      <c r="C92" s="50" t="s">
        <v>272</v>
      </c>
      <c r="D92" s="52">
        <v>1470989170.57</v>
      </c>
      <c r="E92" s="51"/>
      <c r="F92" s="73"/>
      <c r="G92" s="77">
        <v>1523171167.52</v>
      </c>
      <c r="H92" s="52">
        <f t="shared" si="1"/>
        <v>103.54740864134165</v>
      </c>
      <c r="I92" s="44"/>
    </row>
    <row r="93" spans="1:9" ht="15.75" customHeight="1">
      <c r="A93" s="45">
        <v>382</v>
      </c>
      <c r="B93" s="46"/>
      <c r="C93" s="47" t="s">
        <v>95</v>
      </c>
      <c r="D93" s="44">
        <f>D94+D95</f>
        <v>599003318.1400001</v>
      </c>
      <c r="E93" s="43">
        <v>561853482</v>
      </c>
      <c r="F93" s="43">
        <v>557968482</v>
      </c>
      <c r="G93" s="44">
        <f>G94+G95</f>
        <v>529492517.94000006</v>
      </c>
      <c r="H93" s="44">
        <f t="shared" si="1"/>
        <v>88.39559012530313</v>
      </c>
      <c r="I93" s="44">
        <f>G93/F93*100</f>
        <v>94.89649236854207</v>
      </c>
    </row>
    <row r="94" spans="1:9" ht="15.75" customHeight="1">
      <c r="A94" s="48"/>
      <c r="B94" s="49" t="s">
        <v>273</v>
      </c>
      <c r="C94" s="50" t="s">
        <v>381</v>
      </c>
      <c r="D94" s="52">
        <v>304456694.23</v>
      </c>
      <c r="E94" s="51"/>
      <c r="F94" s="73"/>
      <c r="G94" s="77">
        <v>298756940.86</v>
      </c>
      <c r="H94" s="52">
        <f t="shared" si="1"/>
        <v>98.12789356318302</v>
      </c>
      <c r="I94" s="44"/>
    </row>
    <row r="95" spans="1:9" ht="15.75" customHeight="1">
      <c r="A95" s="48"/>
      <c r="B95" s="49" t="s">
        <v>274</v>
      </c>
      <c r="C95" s="50" t="s">
        <v>275</v>
      </c>
      <c r="D95" s="52">
        <v>294546623.91</v>
      </c>
      <c r="E95" s="51"/>
      <c r="F95" s="73"/>
      <c r="G95" s="77">
        <v>230735577.08</v>
      </c>
      <c r="H95" s="52">
        <f t="shared" si="1"/>
        <v>78.33584171397675</v>
      </c>
      <c r="I95" s="44"/>
    </row>
    <row r="96" spans="1:9" ht="15.75" customHeight="1">
      <c r="A96" s="45">
        <v>383</v>
      </c>
      <c r="B96" s="46"/>
      <c r="C96" s="47" t="s">
        <v>276</v>
      </c>
      <c r="D96" s="44">
        <f>D97+D98+D99</f>
        <v>228618586.81</v>
      </c>
      <c r="E96" s="43">
        <v>79242464</v>
      </c>
      <c r="F96" s="43">
        <v>78242464</v>
      </c>
      <c r="G96" s="44">
        <f>G97+G98+G99</f>
        <v>150086376.75</v>
      </c>
      <c r="H96" s="44">
        <f t="shared" si="1"/>
        <v>65.64924525350757</v>
      </c>
      <c r="I96" s="44">
        <f>G96/F96*100</f>
        <v>191.82215011786948</v>
      </c>
    </row>
    <row r="97" spans="1:9" ht="15.75" customHeight="1">
      <c r="A97" s="48"/>
      <c r="B97" s="49" t="s">
        <v>277</v>
      </c>
      <c r="C97" s="50" t="s">
        <v>278</v>
      </c>
      <c r="D97" s="52">
        <v>35211169.34</v>
      </c>
      <c r="E97" s="51"/>
      <c r="F97" s="73"/>
      <c r="G97" s="77">
        <v>35051235.25</v>
      </c>
      <c r="H97" s="52">
        <f t="shared" si="1"/>
        <v>99.54578591680476</v>
      </c>
      <c r="I97" s="44"/>
    </row>
    <row r="98" spans="1:9" ht="15.75" customHeight="1">
      <c r="A98" s="48"/>
      <c r="B98" s="53">
        <v>3833</v>
      </c>
      <c r="C98" s="54" t="s">
        <v>279</v>
      </c>
      <c r="D98" s="52">
        <v>0</v>
      </c>
      <c r="E98" s="51"/>
      <c r="F98" s="73"/>
      <c r="G98" s="77">
        <v>527745.16</v>
      </c>
      <c r="H98" s="44"/>
      <c r="I98" s="44"/>
    </row>
    <row r="99" spans="1:9" ht="15.75" customHeight="1">
      <c r="A99" s="48"/>
      <c r="B99" s="49" t="s">
        <v>280</v>
      </c>
      <c r="C99" s="50" t="s">
        <v>281</v>
      </c>
      <c r="D99" s="52">
        <v>193407417.47</v>
      </c>
      <c r="E99" s="51"/>
      <c r="F99" s="73"/>
      <c r="G99" s="77">
        <v>114507396.34</v>
      </c>
      <c r="H99" s="52">
        <f t="shared" si="1"/>
        <v>59.20527652863241</v>
      </c>
      <c r="I99" s="44"/>
    </row>
    <row r="100" spans="1:9" ht="15.75" customHeight="1">
      <c r="A100" s="45">
        <v>385</v>
      </c>
      <c r="B100" s="46"/>
      <c r="C100" s="47" t="s">
        <v>282</v>
      </c>
      <c r="D100" s="44">
        <f>D101</f>
        <v>0</v>
      </c>
      <c r="E100" s="43">
        <v>168500000</v>
      </c>
      <c r="F100" s="43">
        <v>160075000</v>
      </c>
      <c r="G100" s="44">
        <f>G101</f>
        <v>0</v>
      </c>
      <c r="H100" s="44"/>
      <c r="I100" s="44">
        <f>G100/F100*100</f>
        <v>0</v>
      </c>
    </row>
    <row r="101" spans="1:9" ht="15.75" customHeight="1">
      <c r="A101" s="48"/>
      <c r="B101" s="49" t="s">
        <v>283</v>
      </c>
      <c r="C101" s="50" t="s">
        <v>284</v>
      </c>
      <c r="D101" s="57">
        <v>0</v>
      </c>
      <c r="E101" s="75"/>
      <c r="F101" s="73"/>
      <c r="G101" s="79"/>
      <c r="H101" s="44"/>
      <c r="I101" s="44"/>
    </row>
    <row r="102" spans="1:9" ht="15.75" customHeight="1">
      <c r="A102" s="45">
        <v>386</v>
      </c>
      <c r="B102" s="46"/>
      <c r="C102" s="47" t="s">
        <v>285</v>
      </c>
      <c r="D102" s="44">
        <f>SUM(D103:D105)</f>
        <v>2418472287</v>
      </c>
      <c r="E102" s="43">
        <v>2219543594</v>
      </c>
      <c r="F102" s="43">
        <v>2208579044</v>
      </c>
      <c r="G102" s="44">
        <f>SUM(G103:G105)</f>
        <v>2178619226.5299997</v>
      </c>
      <c r="H102" s="44">
        <f t="shared" si="1"/>
        <v>90.08245569902616</v>
      </c>
      <c r="I102" s="44">
        <f>G102/F102*100</f>
        <v>98.6434799537109</v>
      </c>
    </row>
    <row r="103" spans="1:9" ht="15.75" customHeight="1">
      <c r="A103" s="48"/>
      <c r="B103" s="49" t="s">
        <v>286</v>
      </c>
      <c r="C103" s="50" t="s">
        <v>287</v>
      </c>
      <c r="D103" s="52">
        <v>2158463669.28</v>
      </c>
      <c r="E103" s="51"/>
      <c r="F103" s="73"/>
      <c r="G103" s="77">
        <v>1901392771.3</v>
      </c>
      <c r="H103" s="52">
        <f t="shared" si="1"/>
        <v>88.09009845110103</v>
      </c>
      <c r="I103" s="44"/>
    </row>
    <row r="104" spans="1:9" ht="15.75" customHeight="1">
      <c r="A104" s="48"/>
      <c r="B104" s="49" t="s">
        <v>288</v>
      </c>
      <c r="C104" s="50" t="s">
        <v>289</v>
      </c>
      <c r="D104" s="52">
        <v>188423591.39</v>
      </c>
      <c r="E104" s="51"/>
      <c r="F104" s="73"/>
      <c r="G104" s="77">
        <v>225175004.23</v>
      </c>
      <c r="H104" s="52">
        <f t="shared" si="1"/>
        <v>119.50467697218008</v>
      </c>
      <c r="I104" s="44"/>
    </row>
    <row r="105" spans="1:9" ht="15.75" customHeight="1">
      <c r="A105" s="48"/>
      <c r="B105" s="49" t="s">
        <v>290</v>
      </c>
      <c r="C105" s="50" t="s">
        <v>291</v>
      </c>
      <c r="D105" s="52">
        <v>71585026.33</v>
      </c>
      <c r="E105" s="51"/>
      <c r="F105" s="73"/>
      <c r="G105" s="77">
        <v>52051451</v>
      </c>
      <c r="H105" s="52">
        <f t="shared" si="1"/>
        <v>72.71276364424018</v>
      </c>
      <c r="I105" s="44"/>
    </row>
    <row r="106" spans="1:7" ht="15.75" customHeight="1">
      <c r="A106" s="48"/>
      <c r="B106" s="49"/>
      <c r="C106" s="50"/>
      <c r="D106" s="52"/>
      <c r="E106" s="52"/>
      <c r="F106" s="31"/>
      <c r="G106" s="79"/>
    </row>
    <row r="107" spans="1:7" ht="15.75" customHeight="1">
      <c r="A107" s="67" t="s">
        <v>292</v>
      </c>
      <c r="B107" s="49"/>
      <c r="C107" s="50"/>
      <c r="D107" s="52"/>
      <c r="E107" s="52"/>
      <c r="F107" s="31"/>
      <c r="G107" s="79"/>
    </row>
    <row r="108" spans="1:9" s="66" customFormat="1" ht="30" customHeight="1">
      <c r="A108" s="87" t="s">
        <v>388</v>
      </c>
      <c r="B108" s="87"/>
      <c r="C108" s="87"/>
      <c r="D108" s="83" t="s">
        <v>382</v>
      </c>
      <c r="E108" s="38" t="s">
        <v>383</v>
      </c>
      <c r="F108" s="38" t="s">
        <v>384</v>
      </c>
      <c r="G108" s="38" t="s">
        <v>385</v>
      </c>
      <c r="H108" s="39" t="s">
        <v>131</v>
      </c>
      <c r="I108" s="39" t="s">
        <v>131</v>
      </c>
    </row>
    <row r="109" spans="1:9" s="66" customFormat="1" ht="12.75">
      <c r="A109" s="88">
        <v>1</v>
      </c>
      <c r="B109" s="88"/>
      <c r="C109" s="88"/>
      <c r="D109" s="69">
        <v>2</v>
      </c>
      <c r="E109" s="69">
        <v>3</v>
      </c>
      <c r="F109" s="69">
        <v>4</v>
      </c>
      <c r="G109" s="69">
        <v>5</v>
      </c>
      <c r="H109" s="70" t="s">
        <v>389</v>
      </c>
      <c r="I109" s="70" t="s">
        <v>390</v>
      </c>
    </row>
    <row r="110" spans="1:9" ht="30.75" customHeight="1">
      <c r="A110" s="40" t="s">
        <v>293</v>
      </c>
      <c r="B110" s="41"/>
      <c r="C110" s="58" t="s">
        <v>292</v>
      </c>
      <c r="D110" s="60">
        <f>D111+D118+D144+D147+D150</f>
        <v>1485978176.5500002</v>
      </c>
      <c r="E110" s="59">
        <f>E111+E118+E144+E147+E150</f>
        <v>1303416635</v>
      </c>
      <c r="F110" s="59">
        <f>F111+F118+F144+F147+F150</f>
        <v>1303749416</v>
      </c>
      <c r="G110" s="60">
        <f>G111+G118+G144+G147+G150</f>
        <v>1107981611.9099998</v>
      </c>
      <c r="H110" s="60">
        <f>G110/D110*100</f>
        <v>74.56244172322933</v>
      </c>
      <c r="I110" s="60">
        <f>G110/F110*100</f>
        <v>84.98424607616467</v>
      </c>
    </row>
    <row r="111" spans="1:9" ht="30.75" customHeight="1">
      <c r="A111" s="45" t="s">
        <v>294</v>
      </c>
      <c r="B111" s="46"/>
      <c r="C111" s="47" t="s">
        <v>295</v>
      </c>
      <c r="D111" s="60">
        <f>D112+D114</f>
        <v>58851940.21999999</v>
      </c>
      <c r="E111" s="59">
        <f>E112+E114</f>
        <v>50551176</v>
      </c>
      <c r="F111" s="59">
        <f>F112+F114</f>
        <v>50508580</v>
      </c>
      <c r="G111" s="60">
        <f>G112+G114</f>
        <v>42609736.9</v>
      </c>
      <c r="H111" s="60">
        <f aca="true" t="shared" si="2" ref="H111:H158">G111/D111*100</f>
        <v>72.40158394220569</v>
      </c>
      <c r="I111" s="60">
        <f>G111/F111*100</f>
        <v>84.36138355107191</v>
      </c>
    </row>
    <row r="112" spans="1:9" ht="15.75" customHeight="1">
      <c r="A112" s="45" t="s">
        <v>296</v>
      </c>
      <c r="B112" s="46"/>
      <c r="C112" s="47" t="s">
        <v>297</v>
      </c>
      <c r="D112" s="60">
        <f>D113</f>
        <v>1988027.48</v>
      </c>
      <c r="E112" s="59">
        <v>1028000</v>
      </c>
      <c r="F112" s="59">
        <v>1028000</v>
      </c>
      <c r="G112" s="60">
        <f>G113</f>
        <v>743822.96</v>
      </c>
      <c r="H112" s="60">
        <f t="shared" si="2"/>
        <v>37.41512466417215</v>
      </c>
      <c r="I112" s="60">
        <f>G112/F112*100</f>
        <v>72.35631906614786</v>
      </c>
    </row>
    <row r="113" spans="1:9" ht="15.75" customHeight="1">
      <c r="A113" s="48"/>
      <c r="B113" s="49" t="s">
        <v>298</v>
      </c>
      <c r="C113" s="50" t="s">
        <v>110</v>
      </c>
      <c r="D113" s="61">
        <v>1988027.48</v>
      </c>
      <c r="E113" s="76"/>
      <c r="F113" s="73"/>
      <c r="G113" s="77">
        <v>743822.96</v>
      </c>
      <c r="H113" s="80">
        <f t="shared" si="2"/>
        <v>37.41512466417215</v>
      </c>
      <c r="I113" s="60"/>
    </row>
    <row r="114" spans="1:9" ht="15.75" customHeight="1">
      <c r="A114" s="45" t="s">
        <v>299</v>
      </c>
      <c r="B114" s="46"/>
      <c r="C114" s="47" t="s">
        <v>300</v>
      </c>
      <c r="D114" s="60">
        <f>SUM(D115:D117)</f>
        <v>56863912.739999995</v>
      </c>
      <c r="E114" s="59">
        <v>49523176</v>
      </c>
      <c r="F114" s="59">
        <v>49480580</v>
      </c>
      <c r="G114" s="60">
        <f>SUM(G115:G117)</f>
        <v>41865913.94</v>
      </c>
      <c r="H114" s="60">
        <f t="shared" si="2"/>
        <v>73.6247506066358</v>
      </c>
      <c r="I114" s="60">
        <f>G114/F114*100</f>
        <v>84.61079870122784</v>
      </c>
    </row>
    <row r="115" spans="1:9" ht="15.75" customHeight="1">
      <c r="A115" s="48"/>
      <c r="B115" s="49" t="s">
        <v>301</v>
      </c>
      <c r="C115" s="50" t="s">
        <v>302</v>
      </c>
      <c r="D115" s="61">
        <v>40400696.81</v>
      </c>
      <c r="E115" s="76"/>
      <c r="F115" s="73"/>
      <c r="G115" s="77">
        <v>27716627.89</v>
      </c>
      <c r="H115" s="80">
        <f t="shared" si="2"/>
        <v>68.6043313073243</v>
      </c>
      <c r="I115" s="60"/>
    </row>
    <row r="116" spans="1:9" ht="15.75" customHeight="1">
      <c r="A116" s="48"/>
      <c r="B116" s="49" t="s">
        <v>303</v>
      </c>
      <c r="C116" s="50" t="s">
        <v>304</v>
      </c>
      <c r="D116" s="61">
        <v>11649666.41</v>
      </c>
      <c r="E116" s="76"/>
      <c r="F116" s="73"/>
      <c r="G116" s="77">
        <v>7248564.01</v>
      </c>
      <c r="H116" s="80">
        <f t="shared" si="2"/>
        <v>62.221215225337936</v>
      </c>
      <c r="I116" s="60"/>
    </row>
    <row r="117" spans="1:9" ht="15.75" customHeight="1">
      <c r="A117" s="48"/>
      <c r="B117" s="49" t="s">
        <v>305</v>
      </c>
      <c r="C117" s="50" t="s">
        <v>306</v>
      </c>
      <c r="D117" s="61">
        <v>4813549.52</v>
      </c>
      <c r="E117" s="76"/>
      <c r="F117" s="73"/>
      <c r="G117" s="77">
        <v>6900722.04</v>
      </c>
      <c r="H117" s="80">
        <f t="shared" si="2"/>
        <v>143.36036247945364</v>
      </c>
      <c r="I117" s="60"/>
    </row>
    <row r="118" spans="1:9" ht="15.75" customHeight="1">
      <c r="A118" s="45" t="s">
        <v>307</v>
      </c>
      <c r="B118" s="46"/>
      <c r="C118" s="47" t="s">
        <v>308</v>
      </c>
      <c r="D118" s="60">
        <f>D119+D123+D130+D134+D138+D141</f>
        <v>1310170456.09</v>
      </c>
      <c r="E118" s="59">
        <f>E119+E123+E130+E134+E138+E141</f>
        <v>1165835713</v>
      </c>
      <c r="F118" s="59">
        <f>F119+F123+F130+F134+F138+F141</f>
        <v>1166241090</v>
      </c>
      <c r="G118" s="60">
        <f>G119+G123+G130+G134+G138+G141</f>
        <v>955160620.38</v>
      </c>
      <c r="H118" s="60">
        <f t="shared" si="2"/>
        <v>72.90353830985691</v>
      </c>
      <c r="I118" s="60">
        <f>G118/F118*100</f>
        <v>81.90078608703453</v>
      </c>
    </row>
    <row r="119" spans="1:9" ht="15.75" customHeight="1">
      <c r="A119" s="45" t="s">
        <v>309</v>
      </c>
      <c r="B119" s="46"/>
      <c r="C119" s="47" t="s">
        <v>310</v>
      </c>
      <c r="D119" s="60">
        <f>SUM(D120:D122)</f>
        <v>675935430.77</v>
      </c>
      <c r="E119" s="59">
        <v>531261822</v>
      </c>
      <c r="F119" s="59">
        <v>532340772</v>
      </c>
      <c r="G119" s="60">
        <f>SUM(G120:G122)</f>
        <v>443701374.11999995</v>
      </c>
      <c r="H119" s="60">
        <f t="shared" si="2"/>
        <v>65.64256790246255</v>
      </c>
      <c r="I119" s="60">
        <f>G119/F119*100</f>
        <v>83.3491247444785</v>
      </c>
    </row>
    <row r="120" spans="1:9" ht="15.75" customHeight="1">
      <c r="A120" s="48"/>
      <c r="B120" s="49" t="s">
        <v>311</v>
      </c>
      <c r="C120" s="50" t="s">
        <v>114</v>
      </c>
      <c r="D120" s="61">
        <v>306457644.34</v>
      </c>
      <c r="E120" s="76"/>
      <c r="F120" s="73"/>
      <c r="G120" s="77">
        <v>139440544.04</v>
      </c>
      <c r="H120" s="80">
        <f t="shared" si="2"/>
        <v>45.50075568854058</v>
      </c>
      <c r="I120" s="60"/>
    </row>
    <row r="121" spans="1:9" ht="15.75" customHeight="1">
      <c r="A121" s="48"/>
      <c r="B121" s="49" t="s">
        <v>312</v>
      </c>
      <c r="C121" s="50" t="s">
        <v>115</v>
      </c>
      <c r="D121" s="61">
        <v>303624832.73</v>
      </c>
      <c r="E121" s="76"/>
      <c r="F121" s="73"/>
      <c r="G121" s="77">
        <v>291313272.39</v>
      </c>
      <c r="H121" s="80">
        <f t="shared" si="2"/>
        <v>95.94514051130062</v>
      </c>
      <c r="I121" s="60"/>
    </row>
    <row r="122" spans="1:9" ht="15.75" customHeight="1">
      <c r="A122" s="48"/>
      <c r="B122" s="49" t="s">
        <v>313</v>
      </c>
      <c r="C122" s="50" t="s">
        <v>117</v>
      </c>
      <c r="D122" s="61">
        <v>65852953.7</v>
      </c>
      <c r="E122" s="76"/>
      <c r="F122" s="73"/>
      <c r="G122" s="77">
        <v>12947557.69</v>
      </c>
      <c r="H122" s="80">
        <f t="shared" si="2"/>
        <v>19.66131655837937</v>
      </c>
      <c r="I122" s="60"/>
    </row>
    <row r="123" spans="1:9" ht="15.75" customHeight="1">
      <c r="A123" s="45" t="s">
        <v>314</v>
      </c>
      <c r="B123" s="46"/>
      <c r="C123" s="47" t="s">
        <v>315</v>
      </c>
      <c r="D123" s="60">
        <f>SUM(D124:D129)</f>
        <v>448776061.81000006</v>
      </c>
      <c r="E123" s="59">
        <v>485701663</v>
      </c>
      <c r="F123" s="59">
        <v>485464379</v>
      </c>
      <c r="G123" s="60">
        <f>SUM(G124:G129)</f>
        <v>399753590.13000005</v>
      </c>
      <c r="H123" s="60">
        <f t="shared" si="2"/>
        <v>89.07640673116944</v>
      </c>
      <c r="I123" s="60">
        <f>G123/F123*100</f>
        <v>82.34457715588645</v>
      </c>
    </row>
    <row r="124" spans="1:9" ht="15.75" customHeight="1">
      <c r="A124" s="48"/>
      <c r="B124" s="49" t="s">
        <v>316</v>
      </c>
      <c r="C124" s="50" t="s">
        <v>119</v>
      </c>
      <c r="D124" s="61">
        <v>196837274.58</v>
      </c>
      <c r="E124" s="76"/>
      <c r="F124" s="73"/>
      <c r="G124" s="77">
        <v>119941923.35</v>
      </c>
      <c r="H124" s="80">
        <f t="shared" si="2"/>
        <v>60.93455805356233</v>
      </c>
      <c r="I124" s="60"/>
    </row>
    <row r="125" spans="1:9" ht="15.75" customHeight="1">
      <c r="A125" s="48"/>
      <c r="B125" s="49" t="s">
        <v>317</v>
      </c>
      <c r="C125" s="50" t="s">
        <v>318</v>
      </c>
      <c r="D125" s="61">
        <v>25672387.46</v>
      </c>
      <c r="E125" s="76"/>
      <c r="F125" s="73"/>
      <c r="G125" s="77">
        <v>31697707.31</v>
      </c>
      <c r="H125" s="80">
        <f t="shared" si="2"/>
        <v>123.4700409511504</v>
      </c>
      <c r="I125" s="60"/>
    </row>
    <row r="126" spans="1:9" ht="15.75" customHeight="1">
      <c r="A126" s="48"/>
      <c r="B126" s="49" t="s">
        <v>319</v>
      </c>
      <c r="C126" s="50" t="s">
        <v>121</v>
      </c>
      <c r="D126" s="61">
        <v>54323773.79</v>
      </c>
      <c r="E126" s="76"/>
      <c r="F126" s="73"/>
      <c r="G126" s="77">
        <v>34964829.48</v>
      </c>
      <c r="H126" s="80">
        <f t="shared" si="2"/>
        <v>64.36377121951048</v>
      </c>
      <c r="I126" s="60"/>
    </row>
    <row r="127" spans="1:9" ht="15.75" customHeight="1">
      <c r="A127" s="48"/>
      <c r="B127" s="49" t="s">
        <v>320</v>
      </c>
      <c r="C127" s="50" t="s">
        <v>321</v>
      </c>
      <c r="D127" s="61">
        <v>136290633.71</v>
      </c>
      <c r="E127" s="76"/>
      <c r="F127" s="73"/>
      <c r="G127" s="77">
        <v>192582908.46</v>
      </c>
      <c r="H127" s="80">
        <f t="shared" si="2"/>
        <v>141.30311322036923</v>
      </c>
      <c r="I127" s="60"/>
    </row>
    <row r="128" spans="1:9" ht="15.75" customHeight="1">
      <c r="A128" s="48"/>
      <c r="B128" s="49" t="s">
        <v>322</v>
      </c>
      <c r="C128" s="50" t="s">
        <v>122</v>
      </c>
      <c r="D128" s="61">
        <v>20272698.03</v>
      </c>
      <c r="E128" s="76"/>
      <c r="F128" s="73"/>
      <c r="G128" s="77">
        <v>7242730.66</v>
      </c>
      <c r="H128" s="80">
        <f t="shared" si="2"/>
        <v>35.72652564193499</v>
      </c>
      <c r="I128" s="60"/>
    </row>
    <row r="129" spans="1:9" ht="15.75" customHeight="1">
      <c r="A129" s="48"/>
      <c r="B129" s="49" t="s">
        <v>323</v>
      </c>
      <c r="C129" s="50" t="s">
        <v>123</v>
      </c>
      <c r="D129" s="61">
        <v>15379294.24</v>
      </c>
      <c r="E129" s="76"/>
      <c r="F129" s="73"/>
      <c r="G129" s="77">
        <v>13323490.87</v>
      </c>
      <c r="H129" s="80">
        <f t="shared" si="2"/>
        <v>86.63265467245523</v>
      </c>
      <c r="I129" s="60"/>
    </row>
    <row r="130" spans="1:9" ht="15.75" customHeight="1">
      <c r="A130" s="45" t="s">
        <v>324</v>
      </c>
      <c r="B130" s="46"/>
      <c r="C130" s="47" t="s">
        <v>325</v>
      </c>
      <c r="D130" s="60">
        <f>SUM(D131:D133)</f>
        <v>143287457.72</v>
      </c>
      <c r="E130" s="59">
        <v>52953165</v>
      </c>
      <c r="F130" s="59">
        <v>52953165</v>
      </c>
      <c r="G130" s="60">
        <f>SUM(G131:G133)</f>
        <v>33936543.07</v>
      </c>
      <c r="H130" s="60">
        <f t="shared" si="2"/>
        <v>23.684238390436004</v>
      </c>
      <c r="I130" s="60">
        <f>G130/F130*100</f>
        <v>64.08784643939602</v>
      </c>
    </row>
    <row r="131" spans="1:9" ht="15.75" customHeight="1">
      <c r="A131" s="48"/>
      <c r="B131" s="49" t="s">
        <v>326</v>
      </c>
      <c r="C131" s="50" t="s">
        <v>125</v>
      </c>
      <c r="D131" s="61">
        <v>57579200.19</v>
      </c>
      <c r="E131" s="76"/>
      <c r="F131" s="73"/>
      <c r="G131" s="77">
        <v>8189709.43</v>
      </c>
      <c r="H131" s="80">
        <f t="shared" si="2"/>
        <v>14.22338171245098</v>
      </c>
      <c r="I131" s="60"/>
    </row>
    <row r="132" spans="1:9" ht="15.75" customHeight="1">
      <c r="A132" s="48"/>
      <c r="B132" s="49" t="s">
        <v>327</v>
      </c>
      <c r="C132" s="50" t="s">
        <v>126</v>
      </c>
      <c r="D132" s="61">
        <v>85708257.53</v>
      </c>
      <c r="E132" s="76"/>
      <c r="F132" s="73"/>
      <c r="G132" s="77">
        <v>25746833.64</v>
      </c>
      <c r="H132" s="80">
        <f t="shared" si="2"/>
        <v>30.040085263649157</v>
      </c>
      <c r="I132" s="60"/>
    </row>
    <row r="133" spans="1:9" ht="15.75" customHeight="1">
      <c r="A133" s="48"/>
      <c r="B133" s="49" t="s">
        <v>328</v>
      </c>
      <c r="C133" s="50" t="s">
        <v>329</v>
      </c>
      <c r="D133" s="61"/>
      <c r="E133" s="76"/>
      <c r="F133" s="73"/>
      <c r="G133" s="79"/>
      <c r="H133" s="60"/>
      <c r="I133" s="60"/>
    </row>
    <row r="134" spans="1:9" ht="15.75" customHeight="1">
      <c r="A134" s="45" t="s">
        <v>330</v>
      </c>
      <c r="B134" s="46"/>
      <c r="C134" s="47" t="s">
        <v>331</v>
      </c>
      <c r="D134" s="60">
        <f>SUM(D135:D137)</f>
        <v>1846416.84</v>
      </c>
      <c r="E134" s="59">
        <v>4828847</v>
      </c>
      <c r="F134" s="59">
        <v>4817569</v>
      </c>
      <c r="G134" s="60">
        <f>SUM(G135:G137)</f>
        <v>4764113.68</v>
      </c>
      <c r="H134" s="60">
        <f t="shared" si="2"/>
        <v>258.0194015128241</v>
      </c>
      <c r="I134" s="60">
        <f>G134/F134*100</f>
        <v>98.89040883482934</v>
      </c>
    </row>
    <row r="135" spans="1:9" ht="15.75" customHeight="1">
      <c r="A135" s="48"/>
      <c r="B135" s="49" t="s">
        <v>332</v>
      </c>
      <c r="C135" s="50" t="s">
        <v>333</v>
      </c>
      <c r="D135" s="61">
        <v>1493094.11</v>
      </c>
      <c r="E135" s="76"/>
      <c r="F135" s="73"/>
      <c r="G135" s="77">
        <v>4601311.68</v>
      </c>
      <c r="H135" s="80">
        <f t="shared" si="2"/>
        <v>308.172917512882</v>
      </c>
      <c r="I135" s="60"/>
    </row>
    <row r="136" spans="1:9" ht="25.5">
      <c r="A136" s="48"/>
      <c r="B136" s="49" t="s">
        <v>334</v>
      </c>
      <c r="C136" s="50" t="s">
        <v>335</v>
      </c>
      <c r="D136" s="61">
        <v>248242.73</v>
      </c>
      <c r="E136" s="76"/>
      <c r="F136" s="73"/>
      <c r="G136" s="77">
        <v>111558</v>
      </c>
      <c r="H136" s="80">
        <f t="shared" si="2"/>
        <v>44.93908039119614</v>
      </c>
      <c r="I136" s="60"/>
    </row>
    <row r="137" spans="1:9" ht="15.75" customHeight="1">
      <c r="A137" s="48"/>
      <c r="B137" s="53">
        <v>4244</v>
      </c>
      <c r="C137" s="54" t="s">
        <v>336</v>
      </c>
      <c r="D137" s="61">
        <v>105080</v>
      </c>
      <c r="E137" s="76"/>
      <c r="F137" s="73"/>
      <c r="G137" s="77">
        <v>51244</v>
      </c>
      <c r="H137" s="80">
        <f t="shared" si="2"/>
        <v>48.76665397792158</v>
      </c>
      <c r="I137" s="60"/>
    </row>
    <row r="138" spans="1:9" ht="15.75" customHeight="1">
      <c r="A138" s="45" t="s">
        <v>337</v>
      </c>
      <c r="B138" s="46"/>
      <c r="C138" s="47" t="s">
        <v>338</v>
      </c>
      <c r="D138" s="60">
        <f>D139+D140</f>
        <v>216000</v>
      </c>
      <c r="E138" s="59">
        <v>20000</v>
      </c>
      <c r="F138" s="59">
        <v>20000</v>
      </c>
      <c r="G138" s="60">
        <f>G139+G140</f>
        <v>0</v>
      </c>
      <c r="H138" s="60">
        <f t="shared" si="2"/>
        <v>0</v>
      </c>
      <c r="I138" s="60">
        <f>G138/F138*100</f>
        <v>0</v>
      </c>
    </row>
    <row r="139" spans="1:9" ht="15.75" customHeight="1">
      <c r="A139" s="48"/>
      <c r="B139" s="49" t="s">
        <v>339</v>
      </c>
      <c r="C139" s="50" t="s">
        <v>340</v>
      </c>
      <c r="D139" s="61">
        <v>0</v>
      </c>
      <c r="E139" s="76"/>
      <c r="F139" s="73"/>
      <c r="G139" s="79"/>
      <c r="H139" s="60"/>
      <c r="I139" s="60"/>
    </row>
    <row r="140" spans="1:9" ht="15.75" customHeight="1">
      <c r="A140" s="48"/>
      <c r="B140" s="49" t="s">
        <v>341</v>
      </c>
      <c r="C140" s="50" t="s">
        <v>342</v>
      </c>
      <c r="D140" s="61">
        <v>216000</v>
      </c>
      <c r="E140" s="76"/>
      <c r="F140" s="73"/>
      <c r="G140" s="79"/>
      <c r="H140" s="80">
        <f t="shared" si="2"/>
        <v>0</v>
      </c>
      <c r="I140" s="60"/>
    </row>
    <row r="141" spans="1:9" ht="15.75" customHeight="1">
      <c r="A141" s="45" t="s">
        <v>343</v>
      </c>
      <c r="B141" s="46"/>
      <c r="C141" s="47" t="s">
        <v>344</v>
      </c>
      <c r="D141" s="60">
        <f>D142+D143</f>
        <v>40109088.949999996</v>
      </c>
      <c r="E141" s="59">
        <v>91070216</v>
      </c>
      <c r="F141" s="59">
        <v>90645205</v>
      </c>
      <c r="G141" s="60">
        <f>G142+G143</f>
        <v>73004999.38</v>
      </c>
      <c r="H141" s="60">
        <f t="shared" si="2"/>
        <v>182.01609981968937</v>
      </c>
      <c r="I141" s="60">
        <f>G141/F141*100</f>
        <v>80.53928432287178</v>
      </c>
    </row>
    <row r="142" spans="1:9" ht="15.75" customHeight="1">
      <c r="A142" s="48"/>
      <c r="B142" s="49" t="s">
        <v>345</v>
      </c>
      <c r="C142" s="50" t="s">
        <v>346</v>
      </c>
      <c r="D142" s="61">
        <v>39383288.98</v>
      </c>
      <c r="E142" s="76"/>
      <c r="F142" s="73"/>
      <c r="G142" s="77">
        <v>72754999.38</v>
      </c>
      <c r="H142" s="80">
        <f t="shared" si="2"/>
        <v>184.735712187337</v>
      </c>
      <c r="I142" s="60"/>
    </row>
    <row r="143" spans="1:9" ht="15.75" customHeight="1">
      <c r="A143" s="48"/>
      <c r="B143" s="53">
        <v>4263</v>
      </c>
      <c r="C143" s="54" t="s">
        <v>375</v>
      </c>
      <c r="D143" s="61">
        <v>725799.97</v>
      </c>
      <c r="E143" s="76"/>
      <c r="F143" s="73"/>
      <c r="G143" s="77">
        <v>250000</v>
      </c>
      <c r="H143" s="80">
        <f t="shared" si="2"/>
        <v>34.44475204373458</v>
      </c>
      <c r="I143" s="60"/>
    </row>
    <row r="144" spans="1:9" ht="15.75" customHeight="1">
      <c r="A144" s="45" t="s">
        <v>347</v>
      </c>
      <c r="B144" s="46"/>
      <c r="C144" s="47" t="s">
        <v>348</v>
      </c>
      <c r="D144" s="60">
        <f>D145</f>
        <v>3741432.73</v>
      </c>
      <c r="E144" s="59">
        <f>E145</f>
        <v>3684000</v>
      </c>
      <c r="F144" s="59">
        <f>F145</f>
        <v>3684000</v>
      </c>
      <c r="G144" s="60">
        <f>G145</f>
        <v>3494108</v>
      </c>
      <c r="H144" s="60">
        <f t="shared" si="2"/>
        <v>93.38957164679532</v>
      </c>
      <c r="I144" s="60">
        <f>G144/F144*100</f>
        <v>94.84549402823018</v>
      </c>
    </row>
    <row r="145" spans="1:9" ht="15.75" customHeight="1">
      <c r="A145" s="45" t="s">
        <v>349</v>
      </c>
      <c r="B145" s="46"/>
      <c r="C145" s="47" t="s">
        <v>350</v>
      </c>
      <c r="D145" s="60">
        <f>D146</f>
        <v>3741432.73</v>
      </c>
      <c r="E145" s="59">
        <v>3684000</v>
      </c>
      <c r="F145" s="59">
        <v>3684000</v>
      </c>
      <c r="G145" s="60">
        <f>G146</f>
        <v>3494108</v>
      </c>
      <c r="H145" s="60">
        <f t="shared" si="2"/>
        <v>93.38957164679532</v>
      </c>
      <c r="I145" s="60">
        <f>G145/F145*100</f>
        <v>94.84549402823018</v>
      </c>
    </row>
    <row r="146" spans="1:9" ht="15.75" customHeight="1">
      <c r="A146" s="48"/>
      <c r="B146" s="49" t="s">
        <v>351</v>
      </c>
      <c r="C146" s="50" t="s">
        <v>352</v>
      </c>
      <c r="D146" s="61">
        <v>3741432.73</v>
      </c>
      <c r="E146" s="76"/>
      <c r="F146" s="73"/>
      <c r="G146" s="77">
        <v>3494108</v>
      </c>
      <c r="H146" s="80">
        <f t="shared" si="2"/>
        <v>93.38957164679532</v>
      </c>
      <c r="I146" s="60"/>
    </row>
    <row r="147" spans="1:9" ht="25.5">
      <c r="A147" s="45" t="s">
        <v>353</v>
      </c>
      <c r="B147" s="46"/>
      <c r="C147" s="47" t="s">
        <v>376</v>
      </c>
      <c r="D147" s="60">
        <f>D148</f>
        <v>3236606.13</v>
      </c>
      <c r="E147" s="59">
        <f>E148</f>
        <v>11420000</v>
      </c>
      <c r="F147" s="59">
        <f>F148</f>
        <v>11420000</v>
      </c>
      <c r="G147" s="60">
        <f>G148</f>
        <v>33475236.37</v>
      </c>
      <c r="H147" s="81">
        <f t="shared" si="2"/>
        <v>1034.269695645667</v>
      </c>
      <c r="I147" s="60">
        <f>G147/F147*100</f>
        <v>293.1281643607706</v>
      </c>
    </row>
    <row r="148" spans="1:9" ht="15.75" customHeight="1">
      <c r="A148" s="45" t="s">
        <v>354</v>
      </c>
      <c r="B148" s="46"/>
      <c r="C148" s="47" t="s">
        <v>377</v>
      </c>
      <c r="D148" s="60">
        <f>D149</f>
        <v>3236606.13</v>
      </c>
      <c r="E148" s="59">
        <v>11420000</v>
      </c>
      <c r="F148" s="59">
        <v>11420000</v>
      </c>
      <c r="G148" s="60">
        <f>G149</f>
        <v>33475236.37</v>
      </c>
      <c r="H148" s="81">
        <f t="shared" si="2"/>
        <v>1034.269695645667</v>
      </c>
      <c r="I148" s="60">
        <f>G148/F148*100</f>
        <v>293.1281643607706</v>
      </c>
    </row>
    <row r="149" spans="1:9" ht="15.75" customHeight="1">
      <c r="A149" s="48"/>
      <c r="B149" s="49" t="s">
        <v>355</v>
      </c>
      <c r="C149" s="50" t="s">
        <v>129</v>
      </c>
      <c r="D149" s="61">
        <v>3236606.13</v>
      </c>
      <c r="E149" s="76"/>
      <c r="F149" s="73"/>
      <c r="G149" s="77">
        <v>33475236.37</v>
      </c>
      <c r="H149" s="82">
        <f t="shared" si="2"/>
        <v>1034.269695645667</v>
      </c>
      <c r="I149" s="60"/>
    </row>
    <row r="150" spans="1:9" ht="30.75" customHeight="1">
      <c r="A150" s="45" t="s">
        <v>356</v>
      </c>
      <c r="B150" s="46"/>
      <c r="C150" s="47" t="s">
        <v>357</v>
      </c>
      <c r="D150" s="60">
        <f>D151+D153+D155+D157</f>
        <v>109977741.38</v>
      </c>
      <c r="E150" s="59">
        <f>E151+E153+E155+E157</f>
        <v>71925746</v>
      </c>
      <c r="F150" s="59">
        <f>F151+F153+F155+F157</f>
        <v>71895746</v>
      </c>
      <c r="G150" s="60">
        <f>G151+G153+G155+G157</f>
        <v>73241910.25999999</v>
      </c>
      <c r="H150" s="60">
        <f t="shared" si="2"/>
        <v>66.59703076364451</v>
      </c>
      <c r="I150" s="60">
        <f>G150/F150*100</f>
        <v>101.8723837429825</v>
      </c>
    </row>
    <row r="151" spans="1:9" ht="15.75" customHeight="1">
      <c r="A151" s="45" t="s">
        <v>358</v>
      </c>
      <c r="B151" s="46"/>
      <c r="C151" s="47" t="s">
        <v>359</v>
      </c>
      <c r="D151" s="60">
        <f>D152</f>
        <v>106066345.78</v>
      </c>
      <c r="E151" s="59">
        <v>66184003</v>
      </c>
      <c r="F151" s="59">
        <v>66154003</v>
      </c>
      <c r="G151" s="60">
        <f>G152</f>
        <v>67330243.38</v>
      </c>
      <c r="H151" s="60">
        <f t="shared" si="2"/>
        <v>63.4793655658267</v>
      </c>
      <c r="I151" s="60">
        <f>G151/F151*100</f>
        <v>101.77803356812738</v>
      </c>
    </row>
    <row r="152" spans="1:9" ht="15.75" customHeight="1">
      <c r="A152" s="48"/>
      <c r="B152" s="49" t="s">
        <v>360</v>
      </c>
      <c r="C152" s="50" t="s">
        <v>359</v>
      </c>
      <c r="D152" s="61">
        <v>106066345.78</v>
      </c>
      <c r="E152" s="76"/>
      <c r="F152" s="73"/>
      <c r="G152" s="77">
        <v>67330243.38</v>
      </c>
      <c r="H152" s="80">
        <f t="shared" si="2"/>
        <v>63.4793655658267</v>
      </c>
      <c r="I152" s="60"/>
    </row>
    <row r="153" spans="1:9" ht="15.75" customHeight="1">
      <c r="A153" s="45" t="s">
        <v>361</v>
      </c>
      <c r="B153" s="46"/>
      <c r="C153" s="47" t="s">
        <v>362</v>
      </c>
      <c r="D153" s="60">
        <f>D154</f>
        <v>2276944.3</v>
      </c>
      <c r="E153" s="59">
        <v>1774742</v>
      </c>
      <c r="F153" s="59">
        <v>1774742</v>
      </c>
      <c r="G153" s="60">
        <f>G154</f>
        <v>2370321.31</v>
      </c>
      <c r="H153" s="60">
        <f t="shared" si="2"/>
        <v>104.10097910607652</v>
      </c>
      <c r="I153" s="60">
        <f>G153/F153*100</f>
        <v>133.55864176314077</v>
      </c>
    </row>
    <row r="154" spans="1:9" ht="15.75" customHeight="1">
      <c r="A154" s="48"/>
      <c r="B154" s="49" t="s">
        <v>363</v>
      </c>
      <c r="C154" s="50" t="s">
        <v>362</v>
      </c>
      <c r="D154" s="61">
        <v>2276944.3</v>
      </c>
      <c r="E154" s="76"/>
      <c r="F154" s="73"/>
      <c r="G154" s="77">
        <v>2370321.31</v>
      </c>
      <c r="H154" s="80">
        <f t="shared" si="2"/>
        <v>104.10097910607652</v>
      </c>
      <c r="I154" s="60"/>
    </row>
    <row r="155" spans="1:9" ht="15.75" customHeight="1">
      <c r="A155" s="45" t="s">
        <v>364</v>
      </c>
      <c r="B155" s="46"/>
      <c r="C155" s="47" t="s">
        <v>365</v>
      </c>
      <c r="D155" s="60">
        <f>D156</f>
        <v>346811.33</v>
      </c>
      <c r="E155" s="59">
        <v>505000</v>
      </c>
      <c r="F155" s="59">
        <v>505000</v>
      </c>
      <c r="G155" s="60">
        <f>G156</f>
        <v>101969.6</v>
      </c>
      <c r="H155" s="60">
        <f t="shared" si="2"/>
        <v>29.40203827827655</v>
      </c>
      <c r="I155" s="60">
        <f>G155/F155*100</f>
        <v>20.192</v>
      </c>
    </row>
    <row r="156" spans="1:9" ht="15.75" customHeight="1">
      <c r="A156" s="48"/>
      <c r="B156" s="49" t="s">
        <v>366</v>
      </c>
      <c r="C156" s="50" t="s">
        <v>365</v>
      </c>
      <c r="D156" s="61">
        <v>346811.33</v>
      </c>
      <c r="E156" s="76"/>
      <c r="F156" s="73"/>
      <c r="G156" s="77">
        <v>101969.6</v>
      </c>
      <c r="H156" s="80">
        <f t="shared" si="2"/>
        <v>29.40203827827655</v>
      </c>
      <c r="I156" s="60"/>
    </row>
    <row r="157" spans="1:9" ht="15.75" customHeight="1">
      <c r="A157" s="45" t="s">
        <v>367</v>
      </c>
      <c r="B157" s="46"/>
      <c r="C157" s="47" t="s">
        <v>368</v>
      </c>
      <c r="D157" s="60">
        <f>D158</f>
        <v>1287639.97</v>
      </c>
      <c r="E157" s="59">
        <v>3462001</v>
      </c>
      <c r="F157" s="59">
        <v>3462001</v>
      </c>
      <c r="G157" s="60">
        <f>G158</f>
        <v>3439375.97</v>
      </c>
      <c r="H157" s="60">
        <f t="shared" si="2"/>
        <v>267.1069592535249</v>
      </c>
      <c r="I157" s="60">
        <f>G157/F157*100</f>
        <v>99.34647534763855</v>
      </c>
    </row>
    <row r="158" spans="1:9" ht="15.75" customHeight="1">
      <c r="A158" s="48"/>
      <c r="B158" s="49" t="s">
        <v>369</v>
      </c>
      <c r="C158" s="50" t="s">
        <v>368</v>
      </c>
      <c r="D158" s="61">
        <v>1287639.97</v>
      </c>
      <c r="E158" s="76"/>
      <c r="F158" s="73"/>
      <c r="G158" s="77">
        <v>3439375.97</v>
      </c>
      <c r="H158" s="80">
        <f t="shared" si="2"/>
        <v>267.1069592535249</v>
      </c>
      <c r="I158" s="60"/>
    </row>
    <row r="159" spans="1:6" ht="12.75">
      <c r="A159" s="48"/>
      <c r="B159" s="36"/>
      <c r="C159" s="35"/>
      <c r="D159" s="84"/>
      <c r="E159" s="36"/>
      <c r="F159" s="37"/>
    </row>
    <row r="160" spans="1:6" ht="12.75">
      <c r="A160" s="48"/>
      <c r="B160" s="36"/>
      <c r="C160" s="35"/>
      <c r="D160" s="84"/>
      <c r="E160" s="36"/>
      <c r="F160" s="37"/>
    </row>
    <row r="161" spans="1:6" ht="12.75">
      <c r="A161" s="48"/>
      <c r="B161" s="36"/>
      <c r="C161" s="35"/>
      <c r="D161" s="84"/>
      <c r="E161" s="36"/>
      <c r="F161" s="37"/>
    </row>
    <row r="162" spans="1:6" ht="12.75">
      <c r="A162" s="48"/>
      <c r="B162" s="36"/>
      <c r="C162" s="35"/>
      <c r="D162" s="84"/>
      <c r="E162" s="36"/>
      <c r="F162" s="37"/>
    </row>
    <row r="163" spans="1:6" ht="12.75">
      <c r="A163" s="48"/>
      <c r="B163" s="36"/>
      <c r="C163" s="35"/>
      <c r="D163" s="84"/>
      <c r="E163" s="36"/>
      <c r="F163" s="37"/>
    </row>
  </sheetData>
  <mergeCells count="4">
    <mergeCell ref="A2:C2"/>
    <mergeCell ref="A3:C3"/>
    <mergeCell ref="A108:C108"/>
    <mergeCell ref="A109:C109"/>
  </mergeCells>
  <printOptions/>
  <pageMargins left="0.31496062992125984" right="0.2362204724409449" top="0.7480314960629921" bottom="0.7874015748031497" header="0.3937007874015748" footer="0.4724409448818898"/>
  <pageSetup firstPageNumber="9" useFirstPageNumber="1" horizontalDpi="600" verticalDpi="600" orientation="portrait" paperSize="9" scale="73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2013-04-24T11:07:39Z</cp:lastPrinted>
  <dcterms:created xsi:type="dcterms:W3CDTF">2012-04-23T14:06:13Z</dcterms:created>
  <dcterms:modified xsi:type="dcterms:W3CDTF">2013-05-20T08:52:03Z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